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C-LEN-6\Desktop\KBC Projektek\A TOP 2017 energetika és egyéb\Békés\Danfok\közbeszre árazattlan\"/>
    </mc:Choice>
  </mc:AlternateContent>
  <bookViews>
    <workbookView xWindow="0" yWindow="0" windowWidth="20490" windowHeight="7155" activeTab="1"/>
  </bookViews>
  <sheets>
    <sheet name="KVS" sheetId="1" r:id="rId1"/>
    <sheet name="FOOSSZ" sheetId="2" r:id="rId2"/>
  </sheets>
  <calcPr calcId="162913"/>
</workbook>
</file>

<file path=xl/calcChain.xml><?xml version="1.0" encoding="utf-8"?>
<calcChain xmlns="http://schemas.openxmlformats.org/spreadsheetml/2006/main">
  <c r="J990" i="1" l="1"/>
  <c r="H988" i="1"/>
  <c r="I989" i="1"/>
  <c r="H979" i="1"/>
  <c r="J970" i="1"/>
  <c r="J960" i="1"/>
  <c r="H952" i="1"/>
  <c r="J945" i="1"/>
  <c r="J922" i="1"/>
  <c r="I921" i="1"/>
  <c r="H914" i="1"/>
  <c r="I915" i="1"/>
  <c r="J908" i="1"/>
  <c r="H889" i="1"/>
  <c r="D889" i="1"/>
  <c r="D881" i="1"/>
  <c r="D873" i="1"/>
  <c r="D865" i="1"/>
  <c r="D857" i="1"/>
  <c r="J859" i="1" s="1"/>
  <c r="D850" i="1"/>
  <c r="D843" i="1"/>
  <c r="D836" i="1"/>
  <c r="J838" i="1" s="1"/>
  <c r="D829" i="1"/>
  <c r="H829" i="1" s="1"/>
  <c r="D820" i="1"/>
  <c r="D811" i="1"/>
  <c r="D801" i="1"/>
  <c r="J794" i="1"/>
  <c r="D792" i="1"/>
  <c r="I793" i="1" s="1"/>
  <c r="D785" i="1"/>
  <c r="I786" i="1" s="1"/>
  <c r="D776" i="1"/>
  <c r="J778" i="1" s="1"/>
  <c r="D768" i="1"/>
  <c r="J770" i="1" s="1"/>
  <c r="H758" i="1"/>
  <c r="D758" i="1"/>
  <c r="D748" i="1"/>
  <c r="D740" i="1"/>
  <c r="D731" i="1"/>
  <c r="D724" i="1"/>
  <c r="D715" i="1"/>
  <c r="D708" i="1"/>
  <c r="J710" i="1" s="1"/>
  <c r="D701" i="1"/>
  <c r="D690" i="1"/>
  <c r="H690" i="1" s="1"/>
  <c r="D682" i="1"/>
  <c r="D673" i="1"/>
  <c r="D660" i="1"/>
  <c r="D648" i="1"/>
  <c r="I649" i="1" s="1"/>
  <c r="D638" i="1"/>
  <c r="I639" i="1" s="1"/>
  <c r="D632" i="1"/>
  <c r="J634" i="1" s="1"/>
  <c r="D626" i="1"/>
  <c r="J628" i="1" s="1"/>
  <c r="H616" i="1"/>
  <c r="D616" i="1"/>
  <c r="D607" i="1"/>
  <c r="D598" i="1"/>
  <c r="J587" i="1"/>
  <c r="I586" i="1"/>
  <c r="I579" i="1"/>
  <c r="J573" i="1"/>
  <c r="J564" i="1"/>
  <c r="H562" i="1"/>
  <c r="I556" i="1"/>
  <c r="I547" i="1"/>
  <c r="J540" i="1"/>
  <c r="J531" i="1"/>
  <c r="H529" i="1"/>
  <c r="I521" i="1"/>
  <c r="I513" i="1"/>
  <c r="J505" i="1"/>
  <c r="J498" i="1"/>
  <c r="H496" i="1"/>
  <c r="I488" i="1"/>
  <c r="I479" i="1"/>
  <c r="J471" i="1"/>
  <c r="J459" i="1"/>
  <c r="H457" i="1"/>
  <c r="I449" i="1"/>
  <c r="I443" i="1"/>
  <c r="J438" i="1"/>
  <c r="J429" i="1"/>
  <c r="H427" i="1"/>
  <c r="I414" i="1"/>
  <c r="I406" i="1"/>
  <c r="J399" i="1"/>
  <c r="J391" i="1"/>
  <c r="H389" i="1"/>
  <c r="I381" i="1"/>
  <c r="I371" i="1"/>
  <c r="J366" i="1"/>
  <c r="J357" i="1"/>
  <c r="H355" i="1"/>
  <c r="I343" i="1"/>
  <c r="I335" i="1"/>
  <c r="J329" i="1"/>
  <c r="J321" i="1"/>
  <c r="H319" i="1"/>
  <c r="I313" i="1"/>
  <c r="I304" i="1"/>
  <c r="J296" i="1"/>
  <c r="J286" i="1"/>
  <c r="H284" i="1"/>
  <c r="I276" i="1"/>
  <c r="I267" i="1"/>
  <c r="J259" i="1"/>
  <c r="J250" i="1"/>
  <c r="H248" i="1"/>
  <c r="D236" i="1"/>
  <c r="D229" i="1"/>
  <c r="D220" i="1"/>
  <c r="I221" i="1" s="1"/>
  <c r="H211" i="1"/>
  <c r="D211" i="1"/>
  <c r="J213" i="1" s="1"/>
  <c r="D201" i="1"/>
  <c r="D192" i="1"/>
  <c r="D184" i="1"/>
  <c r="D176" i="1"/>
  <c r="I177" i="1" s="1"/>
  <c r="D168" i="1"/>
  <c r="D160" i="1"/>
  <c r="J162" i="1" s="1"/>
  <c r="D153" i="1"/>
  <c r="I154" i="1" s="1"/>
  <c r="H146" i="1"/>
  <c r="D146" i="1"/>
  <c r="J148" i="1" s="1"/>
  <c r="D139" i="1"/>
  <c r="D133" i="1"/>
  <c r="D125" i="1"/>
  <c r="J120" i="1"/>
  <c r="D118" i="1"/>
  <c r="I119" i="1" s="1"/>
  <c r="D107" i="1"/>
  <c r="D96" i="1"/>
  <c r="J98" i="1" s="1"/>
  <c r="D87" i="1"/>
  <c r="I88" i="1" s="1"/>
  <c r="H77" i="1"/>
  <c r="D77" i="1"/>
  <c r="D71" i="1"/>
  <c r="D58" i="1"/>
  <c r="D48" i="1"/>
  <c r="D35" i="1"/>
  <c r="I36" i="1" s="1"/>
  <c r="D23" i="1"/>
  <c r="D11" i="1"/>
  <c r="I78" i="1" l="1"/>
  <c r="I126" i="1"/>
  <c r="H176" i="1"/>
  <c r="J194" i="1"/>
  <c r="I725" i="1"/>
  <c r="I851" i="1"/>
  <c r="J13" i="1"/>
  <c r="J60" i="1"/>
  <c r="H35" i="1"/>
  <c r="J650" i="1"/>
  <c r="J178" i="1"/>
  <c r="I49" i="1"/>
  <c r="H118" i="1"/>
  <c r="J135" i="1"/>
  <c r="I147" i="1"/>
  <c r="I185" i="1"/>
  <c r="J703" i="1"/>
  <c r="I716" i="1"/>
  <c r="J726" i="1"/>
  <c r="J845" i="1"/>
  <c r="I858" i="1"/>
  <c r="J79" i="1"/>
  <c r="J50" i="1"/>
  <c r="J89" i="1"/>
  <c r="J127" i="1"/>
  <c r="J155" i="1"/>
  <c r="J186" i="1"/>
  <c r="J222" i="1"/>
  <c r="J277" i="1"/>
  <c r="J314" i="1"/>
  <c r="J344" i="1"/>
  <c r="J382" i="1"/>
  <c r="J415" i="1"/>
  <c r="J450" i="1"/>
  <c r="J489" i="1"/>
  <c r="J522" i="1"/>
  <c r="J557" i="1"/>
  <c r="H585" i="1"/>
  <c r="J600" i="1"/>
  <c r="I608" i="1"/>
  <c r="I617" i="1"/>
  <c r="H648" i="1"/>
  <c r="J662" i="1"/>
  <c r="J675" i="1"/>
  <c r="I683" i="1"/>
  <c r="I691" i="1"/>
  <c r="H724" i="1"/>
  <c r="J733" i="1"/>
  <c r="J742" i="1"/>
  <c r="I749" i="1"/>
  <c r="I759" i="1"/>
  <c r="H792" i="1"/>
  <c r="J803" i="1"/>
  <c r="J813" i="1"/>
  <c r="I821" i="1"/>
  <c r="I830" i="1"/>
  <c r="H857" i="1"/>
  <c r="J867" i="1"/>
  <c r="J875" i="1"/>
  <c r="I882" i="1"/>
  <c r="I890" i="1"/>
  <c r="H920" i="1"/>
  <c r="J929" i="1"/>
  <c r="J937" i="1"/>
  <c r="I944" i="1"/>
  <c r="I953" i="1"/>
  <c r="J1000" i="1"/>
  <c r="H48" i="1"/>
  <c r="I72" i="1"/>
  <c r="H87" i="1"/>
  <c r="I108" i="1"/>
  <c r="H125" i="1"/>
  <c r="I140" i="1"/>
  <c r="H153" i="1"/>
  <c r="I169" i="1"/>
  <c r="H184" i="1"/>
  <c r="I202" i="1"/>
  <c r="I212" i="1"/>
  <c r="H220" i="1"/>
  <c r="J231" i="1"/>
  <c r="I237" i="1"/>
  <c r="I249" i="1"/>
  <c r="H275" i="1"/>
  <c r="I285" i="1"/>
  <c r="H312" i="1"/>
  <c r="I320" i="1"/>
  <c r="H342" i="1"/>
  <c r="I356" i="1"/>
  <c r="H380" i="1"/>
  <c r="I390" i="1"/>
  <c r="H413" i="1"/>
  <c r="I428" i="1"/>
  <c r="H448" i="1"/>
  <c r="I458" i="1"/>
  <c r="H487" i="1"/>
  <c r="I497" i="1"/>
  <c r="H520" i="1"/>
  <c r="I530" i="1"/>
  <c r="H555" i="1"/>
  <c r="J618" i="1"/>
  <c r="J692" i="1"/>
  <c r="J760" i="1"/>
  <c r="J831" i="1"/>
  <c r="J891" i="1"/>
  <c r="J916" i="1"/>
  <c r="H943" i="1"/>
  <c r="J954" i="1"/>
  <c r="I24" i="1"/>
  <c r="J37" i="1"/>
  <c r="I980" i="1"/>
  <c r="H23" i="1"/>
  <c r="J25" i="1"/>
  <c r="J241" i="1" s="1"/>
  <c r="H71" i="1"/>
  <c r="J73" i="1"/>
  <c r="H107" i="1"/>
  <c r="J109" i="1"/>
  <c r="H139" i="1"/>
  <c r="J141" i="1"/>
  <c r="H168" i="1"/>
  <c r="J170" i="1"/>
  <c r="H201" i="1"/>
  <c r="J203" i="1"/>
  <c r="H236" i="1"/>
  <c r="J238" i="1"/>
  <c r="H266" i="1"/>
  <c r="J268" i="1"/>
  <c r="H303" i="1"/>
  <c r="J305" i="1"/>
  <c r="H334" i="1"/>
  <c r="J336" i="1"/>
  <c r="H370" i="1"/>
  <c r="J372" i="1"/>
  <c r="H405" i="1"/>
  <c r="J407" i="1"/>
  <c r="H442" i="1"/>
  <c r="J444" i="1"/>
  <c r="H478" i="1"/>
  <c r="J480" i="1"/>
  <c r="H512" i="1"/>
  <c r="J514" i="1"/>
  <c r="H546" i="1"/>
  <c r="J548" i="1"/>
  <c r="I563" i="1"/>
  <c r="H578" i="1"/>
  <c r="J580" i="1"/>
  <c r="H607" i="1"/>
  <c r="J609" i="1"/>
  <c r="I627" i="1"/>
  <c r="H638" i="1"/>
  <c r="J640" i="1"/>
  <c r="I661" i="1"/>
  <c r="H682" i="1"/>
  <c r="J684" i="1"/>
  <c r="I702" i="1"/>
  <c r="H715" i="1"/>
  <c r="J717" i="1"/>
  <c r="I732" i="1"/>
  <c r="H748" i="1"/>
  <c r="J750" i="1"/>
  <c r="I769" i="1"/>
  <c r="H785" i="1"/>
  <c r="J787" i="1"/>
  <c r="I802" i="1"/>
  <c r="H820" i="1"/>
  <c r="J822" i="1"/>
  <c r="I837" i="1"/>
  <c r="H850" i="1"/>
  <c r="J852" i="1"/>
  <c r="I866" i="1"/>
  <c r="H881" i="1"/>
  <c r="J883" i="1"/>
  <c r="I928" i="1"/>
  <c r="I959" i="1"/>
  <c r="J981" i="1"/>
  <c r="I999" i="1"/>
  <c r="I12" i="1"/>
  <c r="I59" i="1"/>
  <c r="I97" i="1"/>
  <c r="I134" i="1"/>
  <c r="I161" i="1"/>
  <c r="I193" i="1"/>
  <c r="I230" i="1"/>
  <c r="I258" i="1"/>
  <c r="I295" i="1"/>
  <c r="I328" i="1"/>
  <c r="I365" i="1"/>
  <c r="I398" i="1"/>
  <c r="I437" i="1"/>
  <c r="I470" i="1"/>
  <c r="I504" i="1"/>
  <c r="I539" i="1"/>
  <c r="I572" i="1"/>
  <c r="I599" i="1"/>
  <c r="I633" i="1"/>
  <c r="I674" i="1"/>
  <c r="I709" i="1"/>
  <c r="I741" i="1"/>
  <c r="I777" i="1"/>
  <c r="I812" i="1"/>
  <c r="I844" i="1"/>
  <c r="I874" i="1"/>
  <c r="I907" i="1"/>
  <c r="I936" i="1"/>
  <c r="I969" i="1"/>
  <c r="H626" i="1"/>
  <c r="H660" i="1"/>
  <c r="H701" i="1"/>
  <c r="H731" i="1"/>
  <c r="H768" i="1"/>
  <c r="H801" i="1"/>
  <c r="H836" i="1"/>
  <c r="H865" i="1"/>
  <c r="H927" i="1"/>
  <c r="H958" i="1"/>
  <c r="H998" i="1"/>
  <c r="H11" i="1"/>
  <c r="H241" i="1" s="1"/>
  <c r="H58" i="1"/>
  <c r="H96" i="1"/>
  <c r="H133" i="1"/>
  <c r="H160" i="1"/>
  <c r="H192" i="1"/>
  <c r="H229" i="1"/>
  <c r="H257" i="1"/>
  <c r="H294" i="1"/>
  <c r="H327" i="1"/>
  <c r="H364" i="1"/>
  <c r="H397" i="1"/>
  <c r="H436" i="1"/>
  <c r="H469" i="1"/>
  <c r="H503" i="1"/>
  <c r="H538" i="1"/>
  <c r="H571" i="1"/>
  <c r="H598" i="1"/>
  <c r="H632" i="1"/>
  <c r="H673" i="1"/>
  <c r="H708" i="1"/>
  <c r="H740" i="1"/>
  <c r="H776" i="1"/>
  <c r="H811" i="1"/>
  <c r="H843" i="1"/>
  <c r="H873" i="1"/>
  <c r="H906" i="1"/>
  <c r="H935" i="1"/>
  <c r="H968" i="1"/>
  <c r="J894" i="1" l="1"/>
  <c r="J590" i="1"/>
  <c r="J1003" i="1"/>
  <c r="H590" i="1"/>
  <c r="C22" i="2" s="1"/>
  <c r="I590" i="1"/>
  <c r="H894" i="1"/>
  <c r="C23" i="2" s="1"/>
  <c r="I894" i="1"/>
  <c r="D23" i="2" s="1"/>
  <c r="H1003" i="1"/>
  <c r="C24" i="2" s="1"/>
  <c r="I1003" i="1"/>
  <c r="I241" i="1"/>
  <c r="D24" i="2" l="1"/>
  <c r="J1004" i="1"/>
  <c r="D22" i="2"/>
  <c r="C21" i="2"/>
  <c r="C28" i="2" s="1"/>
  <c r="H1004" i="1"/>
  <c r="D21" i="2"/>
  <c r="D28" i="2" s="1"/>
  <c r="I1004" i="1"/>
  <c r="C30" i="2" l="1"/>
  <c r="C32" i="2" s="1"/>
  <c r="C35" i="2" s="1"/>
</calcChain>
</file>

<file path=xl/sharedStrings.xml><?xml version="1.0" encoding="utf-8"?>
<sst xmlns="http://schemas.openxmlformats.org/spreadsheetml/2006/main" count="1120" uniqueCount="442">
  <si>
    <t>Fejezet szöveg / Tételsorszám</t>
  </si>
  <si>
    <t>Tételszámok</t>
  </si>
  <si>
    <t>Tételszövegek</t>
  </si>
  <si>
    <t>Mennyiség</t>
  </si>
  <si>
    <t>Mértékegység</t>
  </si>
  <si>
    <t>Fűtés</t>
  </si>
  <si>
    <t>Köpenycsöves, előszigetelt flexibilis fűtési vezeték,</t>
  </si>
  <si>
    <t>szorítóbilincses csatlakozással,</t>
  </si>
  <si>
    <t>földárokba szerelve, de a földmunka ára nélkül,</t>
  </si>
  <si>
    <t>UPONOR Ecoflex Thermo Twin típusú,</t>
  </si>
  <si>
    <t>2 műanyag haszoncsővel PE-X, PN 6, 95°C</t>
  </si>
  <si>
    <t>54-262-008-063-15-01303</t>
  </si>
  <si>
    <t>m</t>
  </si>
  <si>
    <t>A.:</t>
  </si>
  <si>
    <t>D.:</t>
  </si>
  <si>
    <t>G.:</t>
  </si>
  <si>
    <t>Varratnélküli fekete acélcsőből készült fűtési vezeték,</t>
  </si>
  <si>
    <t>csőhajlításokkal, csőhüvelyekkel,</t>
  </si>
  <si>
    <t>hegesztett kötésekkel, szakaszos nyomáspróbával.</t>
  </si>
  <si>
    <t>Anyagminőség: MSZ EN 10255: 2005 St. 37,0</t>
  </si>
  <si>
    <t>(MSZ 120-2: 1982 A37),</t>
  </si>
  <si>
    <t>szabadon szerelve,</t>
  </si>
  <si>
    <t>csőbilincsekkel, felületvédelem nélkül</t>
  </si>
  <si>
    <t>2"</t>
  </si>
  <si>
    <t>81-411-107-007-01-11101</t>
  </si>
  <si>
    <t>1"</t>
  </si>
  <si>
    <t>81-411-104-004-01-11101</t>
  </si>
  <si>
    <t>Változó nyomású zárt tágulási tartály</t>
  </si>
  <si>
    <t>fűtési és hűtési rendszerek számára,</t>
  </si>
  <si>
    <t>nem cserélhető membránnal,</t>
  </si>
  <si>
    <t>maximális hőmérséklet a membránon 70°C,</t>
  </si>
  <si>
    <t>1,5 bar légoldali előfeszítéssel,</t>
  </si>
  <si>
    <t>piros színben, gyári tartozékkal,</t>
  </si>
  <si>
    <t>felszerelve,</t>
  </si>
  <si>
    <t>REFLEX "N" típusú, 6 bar/120°C</t>
  </si>
  <si>
    <t>N 200 j. 200 literes RX 7213300</t>
  </si>
  <si>
    <t>82-461-105-200-77-11101</t>
  </si>
  <si>
    <t>db</t>
  </si>
  <si>
    <t>Gyorscsatlakozó szelep</t>
  </si>
  <si>
    <t>avatatlan elzárás elleni biztosítással,</t>
  </si>
  <si>
    <t>ürítő csonkkal, 10 bar/120°C,</t>
  </si>
  <si>
    <t>REFLEX "SU" típusú,</t>
  </si>
  <si>
    <t>SU 1" x 1" RX 7613100</t>
  </si>
  <si>
    <t>82-121-204-004-77-11121</t>
  </si>
  <si>
    <t>Nedvestengelyű, elektronikusan szabályozott</t>
  </si>
  <si>
    <t>keringtető szivattyú, egyes,</t>
  </si>
  <si>
    <t>fűtési, klímaalkalmazási és hűtési célokra,</t>
  </si>
  <si>
    <t>("A energia osztályú"),</t>
  </si>
  <si>
    <t>elektromotorral egybeépítve,</t>
  </si>
  <si>
    <t>csővezetékbe beépítve,</t>
  </si>
  <si>
    <t>WILO Stratos típusú,</t>
  </si>
  <si>
    <t>karimás kivitelben, ellenkarimákkal és kötéskészletekkel</t>
  </si>
  <si>
    <t>WILO Stratos 40/1-12 fűtési szivattyú</t>
  </si>
  <si>
    <t>82-712-206-124-06-11113</t>
  </si>
  <si>
    <t>Visszacsapószelep 306 sz., felszerelve</t>
  </si>
  <si>
    <t>1 1/2" 306008</t>
  </si>
  <si>
    <t>82-121-206-006-42-34111</t>
  </si>
  <si>
    <t>Gömbcsap kézikarral,</t>
  </si>
  <si>
    <t>ellenkarimákkal, tömítésekkel, anyáscsavarokkal,</t>
  </si>
  <si>
    <t>szénacélból,</t>
  </si>
  <si>
    <t>MVV. 7,10 sz. UNIBALL 23952 típusú, PN 40</t>
  </si>
  <si>
    <t>DN 40</t>
  </si>
  <si>
    <t>82-122-206-006-02-27211</t>
  </si>
  <si>
    <t>Rugóterhelésű visszacsapószelep,</t>
  </si>
  <si>
    <t>karimás kivitelben, ellenkarimákkal, tömítésekkel,</t>
  </si>
  <si>
    <t>anyáscsavarokkal, felszerelve,</t>
  </si>
  <si>
    <t>MVV RETURNVENT 2,30 típusú, bronzból - PN 16</t>
  </si>
  <si>
    <t>82-122-246-006-02-24231</t>
  </si>
  <si>
    <t>Üzemviteli manométer,</t>
  </si>
  <si>
    <t>fekete festett acél házzal, műszerüveg</t>
  </si>
  <si>
    <t>ablakkal, réz ötvözet mérőművel,</t>
  </si>
  <si>
    <t>LOMBIK gyártmányú,</t>
  </si>
  <si>
    <t>átm. 100 x 1/2" alsó csatlakozással</t>
  </si>
  <si>
    <t>0- 4,0 bar mérési tartományban</t>
  </si>
  <si>
    <t>82-552-111-004-83-12112</t>
  </si>
  <si>
    <t>Ipari üveg hőmérő, kis egyenes,</t>
  </si>
  <si>
    <t>környezetvédelmi előírásoknak megfelelő</t>
  </si>
  <si>
    <t>töltőfolyadékkal,</t>
  </si>
  <si>
    <t>0+100°C mérési határok között</t>
  </si>
  <si>
    <t>103 mm bemerülő hosszal 11112-1050</t>
  </si>
  <si>
    <t>82-552-111-002-83-11122</t>
  </si>
  <si>
    <t>Hőcserélő Hegtoldatos végekkel, szerelőkerettel, EPP XB12 H:50-80 M:50-72 L:36-</t>
  </si>
  <si>
    <t>60, (HI: A) szigeteléssel, felszerelve, hidraulikus hálózatra kötve</t>
  </si>
  <si>
    <t>XB12L-1-60 G5/4, (HI: A)</t>
  </si>
  <si>
    <t>M-82-581-115-032-71-81101</t>
  </si>
  <si>
    <t>Menetes szűkítő közcsavar horganyzott kivitelben,</t>
  </si>
  <si>
    <t>csővezetékbe szerelve,</t>
  </si>
  <si>
    <t>U 241 sz.</t>
  </si>
  <si>
    <t>2 1/2"- 2"</t>
  </si>
  <si>
    <t>81-112-228-087-12-12422</t>
  </si>
  <si>
    <t>Rákötés meglévő fűtési hálózatra</t>
  </si>
  <si>
    <t>DN80</t>
  </si>
  <si>
    <t>K-00-000131</t>
  </si>
  <si>
    <t>klt</t>
  </si>
  <si>
    <t>Fűtésszerelési munkák próbái,</t>
  </si>
  <si>
    <t>fűtési vezetékrendszer nyomáspróbája</t>
  </si>
  <si>
    <t>82-999-211-001-00-00000</t>
  </si>
  <si>
    <t>óra</t>
  </si>
  <si>
    <t>hatósági nyomáspróba</t>
  </si>
  <si>
    <t>82-999-211-002-00-00000</t>
  </si>
  <si>
    <t>kazánok, illetve hőközpont beüzemelése</t>
  </si>
  <si>
    <t>279,121-418,680 W telj. -ig</t>
  </si>
  <si>
    <t>82-999-236-006-00-00000</t>
  </si>
  <si>
    <t>Fűtésszerelési munkák átadás-átvételi eljárásával</t>
  </si>
  <si>
    <t>kapcsolatos költségek,</t>
  </si>
  <si>
    <t>átadási dokumentáció készítés</t>
  </si>
  <si>
    <t>82-999-241-001-00-00000</t>
  </si>
  <si>
    <t>átadási eljárás lefolytatása</t>
  </si>
  <si>
    <t>82-999-241-002-00-00000</t>
  </si>
  <si>
    <t>kezelési utasítás készítése</t>
  </si>
  <si>
    <t>82-999-241-003-00-00000</t>
  </si>
  <si>
    <t>kezelésre vonatkozó kioktatás</t>
  </si>
  <si>
    <t>82-999-241-004-00-00000</t>
  </si>
  <si>
    <t>Munkaárok földkiemelése közmű nélküli területen, gépi erővel,</t>
  </si>
  <si>
    <t>kiegészítő kézi munkával, bármely konzisztenciájú I-IV. osztályú</t>
  </si>
  <si>
    <t>talajban, a kitermelt föld depóniába vagy járműre rakásával,</t>
  </si>
  <si>
    <t>dúcolás nélkül</t>
  </si>
  <si>
    <t>3,0 m2 szelvényig</t>
  </si>
  <si>
    <t>21-315-031-000-00-00000</t>
  </si>
  <si>
    <t>m3</t>
  </si>
  <si>
    <t>Munkaárok földkiemelése közművesített területen, kézi erővel,</t>
  </si>
  <si>
    <t>bármely konzisztenciájú, I-IV osztályú talajban, a kitermelt föld</t>
  </si>
  <si>
    <t>depóniába vagy járműre rakásával,</t>
  </si>
  <si>
    <t>dúcolás nélkül,</t>
  </si>
  <si>
    <t>2,0 m2 szelvényig</t>
  </si>
  <si>
    <t>III. osztályú talajban</t>
  </si>
  <si>
    <t>21-315-002-000-00-00000</t>
  </si>
  <si>
    <t>Földvisszatöltés munkagödörbe, vagy munkaárokba, tömörítés</t>
  </si>
  <si>
    <t>nélkül, réteges elterítéssel, I-IV osztályú talajban,</t>
  </si>
  <si>
    <t>kézi erővel, az anyag súlypontja karoláson belül,</t>
  </si>
  <si>
    <t>a vezetéket környező</t>
  </si>
  <si>
    <t>50 cm-en túli szelvényrészben</t>
  </si>
  <si>
    <t>21-319-002-000-00-00000</t>
  </si>
  <si>
    <t>gépi erővel, az anyag súlypontja 10,0 m-en belül,</t>
  </si>
  <si>
    <t>a vezetéket, műtárgyat környező</t>
  </si>
  <si>
    <t>21-319-003-000-00-00000</t>
  </si>
  <si>
    <t>Tömörítés bármely tömörítési osztályban, gépi erővel,</t>
  </si>
  <si>
    <t>nagy felületen</t>
  </si>
  <si>
    <t>90% tömörségi fokra</t>
  </si>
  <si>
    <t>21-810-002-000-00-00000</t>
  </si>
  <si>
    <t>Öntözés</t>
  </si>
  <si>
    <t>Műanyag nyomócső földárokba szerelve,</t>
  </si>
  <si>
    <t>földmunka költsége nélkül, hegesztett kötésekkel,</t>
  </si>
  <si>
    <t>PIPELIFE gyártmányú, PE víznyomócső, PE 80 anyagú, MSz EN 12201</t>
  </si>
  <si>
    <t>SDR 11, PN 12,5 bar</t>
  </si>
  <si>
    <t>90 x 8,2 mm 80VSDR11090EN100K</t>
  </si>
  <si>
    <t>54-331-010-090-02-31621</t>
  </si>
  <si>
    <t>75 x 6,8 mm 80VSDR11075EN100K</t>
  </si>
  <si>
    <t>54-331-009-080-02-31621</t>
  </si>
  <si>
    <t>63 x 5,8 mm 80VSDR11063EN100K</t>
  </si>
  <si>
    <t>54-331-008-070-02-31621</t>
  </si>
  <si>
    <t>50 x 4,6 mm 80VSDR11050EN100K</t>
  </si>
  <si>
    <t>54-331-007-060-02-31621</t>
  </si>
  <si>
    <t>Műanyag nyomócső idomai földárokba szerelve,</t>
  </si>
  <si>
    <t>PIPELIFE gyártmányú, PE könyökidom, PE 80 vagy 100 anyagú, simavégű,</t>
  </si>
  <si>
    <t>SDR 11, 90°-os</t>
  </si>
  <si>
    <t>átm. 40 mm PEKO040-90FSDR11</t>
  </si>
  <si>
    <t>54-336-006-050-02-42180</t>
  </si>
  <si>
    <t>Tokos lefolyóvezeték műanyagból,</t>
  </si>
  <si>
    <t>gumigyűrűs kötésekkel, szakaszos tömörségi próbával,</t>
  </si>
  <si>
    <t>földárokban szerelve, csőidomokkal és csőtartókkal együtt.</t>
  </si>
  <si>
    <t>Anyaga: PVC-KG, védőcsőként szerelve</t>
  </si>
  <si>
    <t>PIPELIFE típusú,</t>
  </si>
  <si>
    <t>átm. 110 x 3,2 mm KGEM110/1M-S</t>
  </si>
  <si>
    <t>M-81-241-110-110-01-92011</t>
  </si>
  <si>
    <t>PIPELIFE gyártmányú, PE T-idom 90°-os, PE 80 vagy 100 anyagú, simavégű,</t>
  </si>
  <si>
    <t>SDR 11, szűkitett kivitelben</t>
  </si>
  <si>
    <t>átm. 75- 40 mm PET075-063SDR11</t>
  </si>
  <si>
    <t>54-336-009-087-02-42520</t>
  </si>
  <si>
    <t>Műanyag öntözőcső idomai földárokba szerelve,</t>
  </si>
  <si>
    <t>földmunka költsége nélkül, gyorskötő csatlakozással,</t>
  </si>
  <si>
    <t>GANZ-HYDRO, PIPELIFE gyártmányú, KPE külsőmenetes gyorskötő,</t>
  </si>
  <si>
    <t>PN 10 bar</t>
  </si>
  <si>
    <t>átm. 32x1 1/4" 06154</t>
  </si>
  <si>
    <t>25-419-013-045-26-32336</t>
  </si>
  <si>
    <t>Menetes szerelvény beépítése öntözőrendszerbe,</t>
  </si>
  <si>
    <t>Rainbird típusú, vízkonnektor, kulccsal</t>
  </si>
  <si>
    <t>1", bronz 47300</t>
  </si>
  <si>
    <t>M-25-419-033-003-26-00307</t>
  </si>
  <si>
    <t>Szűkítő idom vörösöntvényből,</t>
  </si>
  <si>
    <t>menetes kötéssel csővezetékbe szerelve,</t>
  </si>
  <si>
    <t>BÄNNINGER 3240 típusú, belső-belső menettel</t>
  </si>
  <si>
    <t>1 1/4"- 1"</t>
  </si>
  <si>
    <t>81-112-215-054-21-35421</t>
  </si>
  <si>
    <t xml:space="preserve">DN32 5/4" BSP COLOS CSŐ CSATLAKOZÓ HOLLANDERES KIVITEL (60ˇ-OS </t>
  </si>
  <si>
    <t>BELSŐ KÚPPAL)</t>
  </si>
  <si>
    <t>DN32 5/4" BSP COLOS CSŐ CSATLAKOZÓ</t>
  </si>
  <si>
    <t>M-82-723-632-001-06-33622</t>
  </si>
  <si>
    <t>Tömlő, 25 m hosszú,</t>
  </si>
  <si>
    <t>felszerelve</t>
  </si>
  <si>
    <t>Magmaflex 3 rétegű csavarodásmentes locsolótömlő 5/4? 25m</t>
  </si>
  <si>
    <t>2046592 DN 32</t>
  </si>
  <si>
    <t xml:space="preserve">Egyedi szivattyúház építése 2,7 mx2,0 mx2,2 m(SZ x H x M)méretekkel , Vasalt </t>
  </si>
  <si>
    <t xml:space="preserve">beton alappal </t>
  </si>
  <si>
    <t>15 cm kavics feltöltéssel,</t>
  </si>
  <si>
    <t xml:space="preserve">30x30 mm Zártszelvény keretszerkezettel, beton alaphoz rögzítve, kezelt, </t>
  </si>
  <si>
    <t>impregnált</t>
  </si>
  <si>
    <t xml:space="preserve">és festett farostlemez oldalfalakkal és tetőszerkezettel, Nyitható kezelt fa </t>
  </si>
  <si>
    <t xml:space="preserve">szerkezetű 2 m x 1,0 m búvó nyílással, alsó felső szellőző ráccsal 150x 300 </t>
  </si>
  <si>
    <t>mm-es esővédő és rovarvédő ráccsal ellátva.</t>
  </si>
  <si>
    <t>Egyedi szivattyúház építése</t>
  </si>
  <si>
    <t>M-53-440-001-001-21-18111</t>
  </si>
  <si>
    <t>Golyóscsap, teljes átömlésű,</t>
  </si>
  <si>
    <t>sárgarézből, nikkelezett kivitelben, felszerelve,</t>
  </si>
  <si>
    <t>EFFEBI-Aster típusú, PN 40, 100°C-ig,</t>
  </si>
  <si>
    <t>0802 kézikarral, egyenes kivitelben, külső-belső menetes</t>
  </si>
  <si>
    <t>82-121-207-007-34-37111</t>
  </si>
  <si>
    <t>SZŰRŐ MŰANYAG HÁLÓS 2" KM KUPAKKALl 20 m3/h</t>
  </si>
  <si>
    <t>2" FVG/P</t>
  </si>
  <si>
    <t>M-25-419-047-007-26-00305</t>
  </si>
  <si>
    <t>Típus: H400 homokleválasztó</t>
  </si>
  <si>
    <t>Méret: 2"</t>
  </si>
  <si>
    <t>Csatlakozás: Be-ki 2", Ürítés 5/4"</t>
  </si>
  <si>
    <t>Max. átfolyási mennyiség: 400 l/perc</t>
  </si>
  <si>
    <t>Max. nyomás: 8 bar</t>
  </si>
  <si>
    <t>VL H 400</t>
  </si>
  <si>
    <t>PN 16 bar</t>
  </si>
  <si>
    <t>átm. 75x2 1/2" 01598</t>
  </si>
  <si>
    <t>25-419-017-088-26-32336</t>
  </si>
  <si>
    <t>3"-2 1/2"</t>
  </si>
  <si>
    <t>81-112-229-098-12-12422</t>
  </si>
  <si>
    <t>2"-1 1/4"</t>
  </si>
  <si>
    <t>81-112-227-075-11-12422</t>
  </si>
  <si>
    <t>FORAS KB 1000 T felszini szivattyú</t>
  </si>
  <si>
    <t>Szivattyúház: vasöntvény</t>
  </si>
  <si>
    <t xml:space="preserve">Első dekni: vasöntvény </t>
  </si>
  <si>
    <t>Járókerék: bronz</t>
  </si>
  <si>
    <t>Folyadék max. hőmérséklete: 90 °C</t>
  </si>
  <si>
    <t>Nyomástűrés: 11 bar</t>
  </si>
  <si>
    <t>Tengelytömítés: kerámia-grafit</t>
  </si>
  <si>
    <t>Egyéb: iker járókerekes</t>
  </si>
  <si>
    <t>Gyártó: Pentax S.p.a. , Olaszország</t>
  </si>
  <si>
    <t>IPs 25 GRD 121347394</t>
  </si>
  <si>
    <t>M-82-712-102-031-06-12221</t>
  </si>
  <si>
    <t>2 1/2"</t>
  </si>
  <si>
    <t>82-121-208-008-34-37111</t>
  </si>
  <si>
    <t>Zilmet Ultra-Pro CE cserélhető membrános hidrofor tartály, 500 l, 16 bar, álló</t>
  </si>
  <si>
    <t>Zilmet Ultra-Pro CE cserélhető membrános hidrofor tartály, 500 l</t>
  </si>
  <si>
    <t>M-82-121-222-023-78-11114</t>
  </si>
  <si>
    <t>rasteli 420 GH DN80 tervezett öntöttvas lábszelep</t>
  </si>
  <si>
    <t>rasteli 420 GH DN80</t>
  </si>
  <si>
    <t>M-82-182-212-012-91-93832</t>
  </si>
  <si>
    <t>Hegeszthető karima peremestoldat műanyagból,</t>
  </si>
  <si>
    <t>elektromosan hegesztett kötéssel csővezetékbe szerelve.</t>
  </si>
  <si>
    <t>Anyaga: PP-R Randon Coopolimer.</t>
  </si>
  <si>
    <t>PIPELIFE PP-R típusú,</t>
  </si>
  <si>
    <t>átm. 90 mm PPKATO090I</t>
  </si>
  <si>
    <t>81-511-109-090-01-11581</t>
  </si>
  <si>
    <t xml:space="preserve">Egyedi szűrő berendezés, lábszelep előszűrő egyedi bólyával, 0,5 m </t>
  </si>
  <si>
    <t xml:space="preserve">kavicsfeltöltéssel 3 m3 Kulé kavics 24-40-es, 30 cm vasalt beton talapzattal, </t>
  </si>
  <si>
    <t xml:space="preserve">speciális betonozási eljárásssal, Betonba helyezett rozsdamentes acél menetes </t>
  </si>
  <si>
    <t xml:space="preserve">rögzítéssel, 50x50x5.0-s rozsdamentes térhálóval, talapzati menetes rögzítési </t>
  </si>
  <si>
    <t xml:space="preserve">lehetőséggel, beton talapzathoz rögzítve ellen anyával Spring PP09 </t>
  </si>
  <si>
    <t xml:space="preserve">monofilamentesszűrőhálóval körbevéve3 sorban, rozsdamentes hálóhoz rögzítve. </t>
  </si>
  <si>
    <t>átm. 2m -es</t>
  </si>
  <si>
    <t>Egyedi szűrő berendezés, lábszelep előszűrő</t>
  </si>
  <si>
    <t>átm. 50 mm PEKO050-90FSDR11</t>
  </si>
  <si>
    <t>54-336-007-060-02-42180</t>
  </si>
  <si>
    <t>átm. 50-63- 50 mm PET063-050SDR11</t>
  </si>
  <si>
    <t>54-336-008-075-02-42520</t>
  </si>
  <si>
    <t>átm. 75- 63 mm PET075-063SDR11</t>
  </si>
  <si>
    <t xml:space="preserve">Rain-Bird VB-MAX boxban Rain-Bird 100-PGA PRS-Dial nyomásszabályzóval </t>
  </si>
  <si>
    <t>átfolyásszabályzóval</t>
  </si>
  <si>
    <t>Rain-Bird VB-MAX boxban Rain-Bird 100-PGA</t>
  </si>
  <si>
    <t>M-96-421-002-001-01-13102</t>
  </si>
  <si>
    <t>átm. 63x1 1/2" 01595</t>
  </si>
  <si>
    <t>25-419-016-073-26-32336</t>
  </si>
  <si>
    <t>BÄNNINGER 3241 típusú, külső-belső menettel</t>
  </si>
  <si>
    <t>1 1/2"- 1"</t>
  </si>
  <si>
    <t>81-112-226-064-21-35422</t>
  </si>
  <si>
    <t>átm. 50x1 1/2" 01593</t>
  </si>
  <si>
    <t>25-419-015-065-26-32336</t>
  </si>
  <si>
    <t>1 1/4"</t>
  </si>
  <si>
    <t>82-121-205-005-34-37111</t>
  </si>
  <si>
    <t>Műanyag akna építése gumigyűrűs toktömítéssel,</t>
  </si>
  <si>
    <t>PIPELIFE KGUR típusú, eltérő magasságú (bukó) tisztítónyílás, KG-PVC anyagú, kemény polietilén fedlappal. Terhelhetőség: 3 t, felszállócső: 200 mm hosszú, kiömlőcsonk átm. 160 mm,</t>
  </si>
  <si>
    <t>beömlés: átm. 125 mm</t>
  </si>
  <si>
    <t>12/20/16/15 magasság H: 1500 mm</t>
  </si>
  <si>
    <t>53-485-001-215-02-33330</t>
  </si>
  <si>
    <t>Víz, - csatornaszerelési munkák próbái,</t>
  </si>
  <si>
    <t>vízvezetéki lefolyórendszer tömörségi próbája</t>
  </si>
  <si>
    <t>82-999-111-001-00-00000</t>
  </si>
  <si>
    <t>vízvezetéki nyomórendszer nyomáspróbája</t>
  </si>
  <si>
    <t>82-999-111-002-00-00000</t>
  </si>
  <si>
    <t>Közműellátás</t>
  </si>
  <si>
    <t>Anyaga: PVC-KG</t>
  </si>
  <si>
    <t>átm. 200 x 4,9 mm KGEM200/1M-S</t>
  </si>
  <si>
    <t>M-81-241-113-200-01-92011</t>
  </si>
  <si>
    <t>32 x 3,0 mm 80VSDR11032EN200K</t>
  </si>
  <si>
    <t>54-331-005-040-02-31621</t>
  </si>
  <si>
    <t>földárokban, Védőcsőként szerelve</t>
  </si>
  <si>
    <t>átm. 315 x 7,7 mm KGEM315/1M-S</t>
  </si>
  <si>
    <t>M-81-241-115-315-01-92011</t>
  </si>
  <si>
    <t>Csatlakozás a meglévő szennvíhálózatra</t>
  </si>
  <si>
    <t>M-66-210-057-001-90-00110</t>
  </si>
  <si>
    <t>Csatlakozás a meglévő vízhálózatra</t>
  </si>
  <si>
    <t>gumigyűrűs kötésekkel, szakaszos tömörségi próbával.</t>
  </si>
  <si>
    <t>Anyaga: PVC, MSZ 8000-4: 1981</t>
  </si>
  <si>
    <t>Nyomásfokozat: P1,</t>
  </si>
  <si>
    <t>átm. 63 x 1,9 mm KAEM063/1M</t>
  </si>
  <si>
    <t>M-81-231-107-063-01-91011</t>
  </si>
  <si>
    <t>épületen belül földárokba szerelve, de földmunka nélkül,</t>
  </si>
  <si>
    <t>a külön tételben kiírt csőidomok ára nélkül.</t>
  </si>
  <si>
    <t>homokágy készítéssel, védőtéglázással</t>
  </si>
  <si>
    <t>átm. 110 x 2,2 mm KAEM110/1M</t>
  </si>
  <si>
    <t>81-231-430-110-01-91011</t>
  </si>
  <si>
    <t>PVC anyagú, bordázott, perforált kivitelű szivárgócső fektetése</t>
  </si>
  <si>
    <t>a munkaárok egyidejű készítésével,</t>
  </si>
  <si>
    <t>1,50 m mélységig,</t>
  </si>
  <si>
    <t>I-III. osztályú talajban</t>
  </si>
  <si>
    <t>DN 100</t>
  </si>
  <si>
    <t>22-513-004-004-30-10110</t>
  </si>
  <si>
    <t xml:space="preserve">Tervezett szennyvíz tisztító akna Wavin vizsgáló akna: Fenék elem: CAFIC2113, </t>
  </si>
  <si>
    <t>Aknafalcső: CAFC1231; Öv aknafedél:CAO60K</t>
  </si>
  <si>
    <t>Elhelyezve, homok és kavicságyban, szennyvízhálózatra kötve.</t>
  </si>
  <si>
    <t>Wavin vizsgáló akna</t>
  </si>
  <si>
    <t>M-53-610-012-320-03-34192</t>
  </si>
  <si>
    <t>Tervezett szennyvíz tisztító akna</t>
  </si>
  <si>
    <t>Wavin Tegra 600, DN200</t>
  </si>
  <si>
    <t xml:space="preserve">oldalbekötő akna, PP </t>
  </si>
  <si>
    <t xml:space="preserve">aknafalcső, A/1 tip. 3 t </t>
  </si>
  <si>
    <t>terehelhetőségű akna fedlappal</t>
  </si>
  <si>
    <t>Alsó létra tartóval</t>
  </si>
  <si>
    <t>Wavin Tegra mászható akna</t>
  </si>
  <si>
    <t>Hawle NR 2600 házi főelzáró PE csőhöz, DN50</t>
  </si>
  <si>
    <t>Beépítési készlettel L=1,30 m, csapszárhosszabító</t>
  </si>
  <si>
    <t>Hawle NR 2600 házi főelzáró PE csőhöz, DN32</t>
  </si>
  <si>
    <t>M-54-401-009-009-01-81132</t>
  </si>
  <si>
    <t>25 x 2,3 mm 80VSDR11025EN300K</t>
  </si>
  <si>
    <t>54-331-004-030-02-31621</t>
  </si>
  <si>
    <t>Nyomvonaljelző elhelyezése műanyagcsövek fölé 6 cm széles</t>
  </si>
  <si>
    <t>sárga fóliával</t>
  </si>
  <si>
    <t>PLASTOVINIL típusú,</t>
  </si>
  <si>
    <t>54-646-001-001-03-10041</t>
  </si>
  <si>
    <t>átm. 25 mm PEKO025-90FSDR11</t>
  </si>
  <si>
    <t>54-336-004-030-02-42180</t>
  </si>
  <si>
    <t>PIPELIFE gyártmányú, PE tokos-menetes horganyzott acél-összekötőidom</t>
  </si>
  <si>
    <t>átm. 25 x 3/4" H TPEMGA25X3/4"H</t>
  </si>
  <si>
    <t>54-336-004-033-02-80320</t>
  </si>
  <si>
    <t>homokágy készítéssel, védőcsőként szerelve</t>
  </si>
  <si>
    <t>M-81-231-427-063-01-91011</t>
  </si>
  <si>
    <t>Álló ivókút közösségi kiv.</t>
  </si>
  <si>
    <t>1 mm vtg rozsdamentes acélból,</t>
  </si>
  <si>
    <t>nyomógombos ivókútfejjel,</t>
  </si>
  <si>
    <t>d 345 mm, 800 mm magas,</t>
  </si>
  <si>
    <t>VANDÁLBIZTOS KIVITELBEN.</t>
  </si>
  <si>
    <t>KORK-019</t>
  </si>
  <si>
    <t>M-82-202-111-001-55-50522</t>
  </si>
  <si>
    <t>Alap vagy szerelőbeton készítése aknához,</t>
  </si>
  <si>
    <t>Előírt összetételű betonból. Termékszabvány: MSz EN 206-1</t>
  </si>
  <si>
    <t>Nyomószilárdsági osztály: C12-24/FN-XT4-XF3.</t>
  </si>
  <si>
    <t>C12-24/FN</t>
  </si>
  <si>
    <t>M-53-510-002-108-90-02008</t>
  </si>
  <si>
    <t>Átmeneti golyós vízfőcsap, (menetes kötések külön tételben</t>
  </si>
  <si>
    <t>történő elszámolásával), felszerelve,</t>
  </si>
  <si>
    <t>sárgarézből, golyós kivitelben,</t>
  </si>
  <si>
    <t>MOFÉM AHA típusú,</t>
  </si>
  <si>
    <t>3/4"-os</t>
  </si>
  <si>
    <t>54-406-003-003-24-15213</t>
  </si>
  <si>
    <t>Beépítési készlet szerelése főcsapokhoz,</t>
  </si>
  <si>
    <t>CS-150 csapszekrénnyel</t>
  </si>
  <si>
    <t>DN 65 -ig</t>
  </si>
  <si>
    <t>54-436-008-150-04-34001</t>
  </si>
  <si>
    <t>82-999-111-003-00-00000</t>
  </si>
  <si>
    <t>Víz, - csatornaszerelési munkák átadás-átvételi</t>
  </si>
  <si>
    <t>eljárásával kapcsolatos költségek</t>
  </si>
  <si>
    <t>82-999-121-001-00-00000</t>
  </si>
  <si>
    <t>82-999-121-002-00-00000</t>
  </si>
  <si>
    <t>kezelési utasítás készítés</t>
  </si>
  <si>
    <t>82-999-121-003-00-00000</t>
  </si>
  <si>
    <t>82-999-121-004-00-00000</t>
  </si>
  <si>
    <t>Zuhanyzó víz ellátása szennvíz elvezetése</t>
  </si>
  <si>
    <t>Rozsdamentes acél csővezeték</t>
  </si>
  <si>
    <t>préskötéses csatlakozásokkal, ivóviz, gáz és technológiai</t>
  </si>
  <si>
    <t>alkalmazásra,</t>
  </si>
  <si>
    <t>külön tételben kiírt préskötéses idomokkal és tartószerkezettel,</t>
  </si>
  <si>
    <t>szabadon, horonyba vagy padlócsatornába szerelve, szakaszos</t>
  </si>
  <si>
    <t>nyomáspróbával (de a szerelőkőműves munkák nélkül).</t>
  </si>
  <si>
    <t>Anyaga: DIN EN 10088 szerinti 1,4401 anyagminőségű</t>
  </si>
  <si>
    <t>rozsdamentes acél, 2% feletti molibdén tartalommal.</t>
  </si>
  <si>
    <t>GEBERIT MAPRESS INOX (Mapress E-Stahl) típusú,</t>
  </si>
  <si>
    <t>átm. 22,0 x 1,5 mm</t>
  </si>
  <si>
    <t>81-431-002-022-11-21101</t>
  </si>
  <si>
    <t>Vízszűrő,</t>
  </si>
  <si>
    <t>menetes kivitelben, felszerelve,</t>
  </si>
  <si>
    <t>FF06 típusú, öblíthető</t>
  </si>
  <si>
    <t>1" FF06-1AA</t>
  </si>
  <si>
    <t>82-121-204-004-42-38101</t>
  </si>
  <si>
    <t>B&amp;K QK 150 nyomógombos zuhanyfej</t>
  </si>
  <si>
    <t>M-82-215-311-011-11-11351</t>
  </si>
  <si>
    <t>B&amp;K Aqua751, vandálbiztos zuhany fej, felszerelve,</t>
  </si>
  <si>
    <t>kézizuhany nélkül</t>
  </si>
  <si>
    <t>B&amp;K Aqua751, vandálbiztos zuhany fej</t>
  </si>
  <si>
    <t>M-82-251-701-001-55-11701</t>
  </si>
  <si>
    <t>Termosztatikus keverőszelep,</t>
  </si>
  <si>
    <t>ESBE típusú,</t>
  </si>
  <si>
    <t>3/4" 1297125139</t>
  </si>
  <si>
    <t>M-84-431-154-004-04-11461</t>
  </si>
  <si>
    <t>Napkollektor Grunpower 250 Pressure Turbo, 200 l</t>
  </si>
  <si>
    <t xml:space="preserve">22 db csővel, 450 kg </t>
  </si>
  <si>
    <t xml:space="preserve">ferde tetőre telepítve, rögzítőkkel </t>
  </si>
  <si>
    <t>Napkollektor Grunpower 250</t>
  </si>
  <si>
    <t>M-84-401-202-016-04-11201</t>
  </si>
  <si>
    <t>0822 fogantyúval, egyenes kivitelben, külső-belső menetes</t>
  </si>
  <si>
    <t>82-121-204-004-34-37113</t>
  </si>
  <si>
    <t>Gebo drain, vandálbiztos padló összefolyó 21.6220</t>
  </si>
  <si>
    <t>M-82-281-721-530-41-00256</t>
  </si>
  <si>
    <t>szabadon szerelve, csőidomokkal és csőtartókkal együtt.</t>
  </si>
  <si>
    <t>81-241-110-110-01-92011</t>
  </si>
  <si>
    <t>szabadon, horonyba vagy padlócsatornába szerelve, tartószerkezetekkel, műanyag csőidomokkal</t>
  </si>
  <si>
    <t>81-231-107-063-01-91011</t>
  </si>
  <si>
    <t>3/4"</t>
  </si>
  <si>
    <t>82-121-203-003-34-37113</t>
  </si>
  <si>
    <t>Épületgépészeti és ipari csővezeték szigetelése szintetikus gumi,</t>
  </si>
  <si>
    <t>szintetikus kaucsuk, polietilén vagy poliuretán anyagú csőhéjjal,</t>
  </si>
  <si>
    <t>teljes felületen ragasztva,</t>
  </si>
  <si>
    <t>KAIFLEX ST típusú, csőhéj, anyaga: szintetikus kaucsuk, szaniter, légtechnikai, klima és hűtési csővezetékre,</t>
  </si>
  <si>
    <t>19 mm vastag</t>
  </si>
  <si>
    <t>22 mm átm. csővezetékre</t>
  </si>
  <si>
    <t>48-830-021-022-71-87040</t>
  </si>
  <si>
    <t>Megrendelő:</t>
  </si>
  <si>
    <t xml:space="preserve">neve: </t>
  </si>
  <si>
    <t xml:space="preserve">címe: </t>
  </si>
  <si>
    <t xml:space="preserve"> </t>
  </si>
  <si>
    <t>Munka megnevezése:</t>
  </si>
  <si>
    <t>Fejezet címe</t>
  </si>
  <si>
    <t>Anyag</t>
  </si>
  <si>
    <t>Díj</t>
  </si>
  <si>
    <t>Összesítések</t>
  </si>
  <si>
    <t>Alapösszeg összesen:</t>
  </si>
  <si>
    <t>Nettó összesen:</t>
  </si>
  <si>
    <t>ÁFA:</t>
  </si>
  <si>
    <t>Bruttó összesen:</t>
  </si>
  <si>
    <t>Békés Város Önkormányzata</t>
  </si>
  <si>
    <t>5630 Békés, Petőfi Sándor utca 2.</t>
  </si>
  <si>
    <t>TOP-1.2.1-15 Társadalmi és környezeti</t>
  </si>
  <si>
    <t>szempontból fenntartható turizmusfejlesztés</t>
  </si>
  <si>
    <t>Békés Dánfok Hrsz.: 6929/50.</t>
  </si>
  <si>
    <t>közmű és épületgépészeti szerelési munkáiról</t>
  </si>
  <si>
    <t>2x25x2,3/175 mm 1018138</t>
  </si>
  <si>
    <t>_____________________________________</t>
  </si>
  <si>
    <t>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</si>
</sst>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rgb="FF008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8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80000"/>
      <name val="Times New Roman"/>
      <family val="1"/>
      <charset val="238"/>
    </font>
    <font>
      <b/>
      <strike/>
      <sz val="12"/>
      <color rgb="FF008000"/>
      <name val="Arial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 applyProtection="1"/>
    <xf numFmtId="4" fontId="3" fillId="0" borderId="0" xfId="0" applyNumberFormat="1" applyFont="1" applyProtection="1"/>
    <xf numFmtId="4" fontId="4" fillId="0" borderId="0" xfId="0" applyNumberFormat="1" applyFont="1"/>
    <xf numFmtId="3" fontId="5" fillId="0" borderId="1" xfId="0" applyNumberFormat="1" applyFont="1" applyBorder="1"/>
    <xf numFmtId="4" fontId="5" fillId="0" borderId="1" xfId="0" applyNumberFormat="1" applyFont="1" applyBorder="1"/>
    <xf numFmtId="3" fontId="5" fillId="0" borderId="2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3" xfId="0" applyFont="1" applyBorder="1"/>
    <xf numFmtId="0" fontId="6" fillId="0" borderId="3" xfId="0" applyFont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0" applyNumberFormat="1" applyFont="1"/>
    <xf numFmtId="10" fontId="8" fillId="0" borderId="0" xfId="0" applyNumberFormat="1" applyFont="1"/>
    <xf numFmtId="164" fontId="8" fillId="0" borderId="3" xfId="0" applyNumberFormat="1" applyFont="1" applyBorder="1"/>
    <xf numFmtId="10" fontId="7" fillId="0" borderId="0" xfId="0" applyNumberFormat="1" applyFont="1"/>
    <xf numFmtId="0" fontId="10" fillId="0" borderId="0" xfId="0" applyNumberFormat="1" applyFont="1"/>
    <xf numFmtId="164" fontId="9" fillId="0" borderId="0" xfId="0" applyNumberFormat="1" applyFont="1"/>
    <xf numFmtId="9" fontId="9" fillId="0" borderId="3" xfId="0" applyNumberFormat="1" applyFont="1" applyBorder="1"/>
    <xf numFmtId="0" fontId="12" fillId="0" borderId="0" xfId="0" applyFont="1"/>
    <xf numFmtId="0" fontId="6" fillId="0" borderId="0" xfId="0" applyFont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4"/>
  <sheetViews>
    <sheetView view="pageBreakPreview" topLeftCell="A265" zoomScale="60" zoomScaleNormal="100" workbookViewId="0">
      <selection activeCell="I35" sqref="I35"/>
    </sheetView>
  </sheetViews>
  <sheetFormatPr defaultRowHeight="15" x14ac:dyDescent="0.25"/>
  <cols>
    <col min="8" max="8" width="11.28515625" bestFit="1" customWidth="1"/>
    <col min="9" max="10" width="10.140625" bestFit="1" customWidth="1"/>
  </cols>
  <sheetData>
    <row r="2" spans="1:10" ht="15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/>
      <c r="G2" s="1"/>
      <c r="H2" s="1"/>
      <c r="I2" s="1"/>
      <c r="J2" s="1"/>
    </row>
    <row r="3" spans="1:10" ht="16.5" thickTop="1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4" t="s">
        <v>5</v>
      </c>
    </row>
    <row r="6" spans="1:10" x14ac:dyDescent="0.25">
      <c r="C6" s="5" t="s">
        <v>6</v>
      </c>
    </row>
    <row r="7" spans="1:10" x14ac:dyDescent="0.25">
      <c r="C7" s="5" t="s">
        <v>7</v>
      </c>
    </row>
    <row r="8" spans="1:10" x14ac:dyDescent="0.25">
      <c r="C8" s="5" t="s">
        <v>8</v>
      </c>
    </row>
    <row r="9" spans="1:10" x14ac:dyDescent="0.25">
      <c r="C9" s="5" t="s">
        <v>9</v>
      </c>
    </row>
    <row r="10" spans="1:10" x14ac:dyDescent="0.25">
      <c r="C10" s="5" t="s">
        <v>10</v>
      </c>
    </row>
    <row r="11" spans="1:10" x14ac:dyDescent="0.25">
      <c r="A11" s="5">
        <v>1</v>
      </c>
      <c r="B11" s="6" t="s">
        <v>11</v>
      </c>
      <c r="C11" s="5" t="s">
        <v>439</v>
      </c>
      <c r="D11" s="7">
        <f>ROUND( 200,0 )</f>
        <v>200</v>
      </c>
      <c r="E11" s="5" t="s">
        <v>12</v>
      </c>
      <c r="F11" s="6" t="s">
        <v>13</v>
      </c>
      <c r="G11" s="8"/>
      <c r="H11" s="7">
        <f>ROUND( D$11*G11,0 )</f>
        <v>0</v>
      </c>
    </row>
    <row r="12" spans="1:10" x14ac:dyDescent="0.25">
      <c r="F12" s="6" t="s">
        <v>14</v>
      </c>
      <c r="G12" s="8"/>
      <c r="I12" s="7">
        <f>ROUND( D$11*G12,0 )</f>
        <v>0</v>
      </c>
    </row>
    <row r="13" spans="1:10" x14ac:dyDescent="0.25">
      <c r="F13" s="6" t="s">
        <v>15</v>
      </c>
      <c r="G13" s="9"/>
      <c r="J13" s="10">
        <f>ROUND( D$11*G13,2 )</f>
        <v>0</v>
      </c>
    </row>
    <row r="16" spans="1:10" x14ac:dyDescent="0.25">
      <c r="C16" s="5" t="s">
        <v>16</v>
      </c>
    </row>
    <row r="17" spans="1:10" x14ac:dyDescent="0.25">
      <c r="C17" s="5" t="s">
        <v>17</v>
      </c>
    </row>
    <row r="18" spans="1:10" x14ac:dyDescent="0.25">
      <c r="C18" s="5" t="s">
        <v>18</v>
      </c>
    </row>
    <row r="19" spans="1:10" x14ac:dyDescent="0.25">
      <c r="C19" s="5" t="s">
        <v>19</v>
      </c>
    </row>
    <row r="20" spans="1:10" x14ac:dyDescent="0.25">
      <c r="C20" s="5" t="s">
        <v>20</v>
      </c>
    </row>
    <row r="21" spans="1:10" x14ac:dyDescent="0.25">
      <c r="C21" s="5" t="s">
        <v>21</v>
      </c>
    </row>
    <row r="22" spans="1:10" x14ac:dyDescent="0.25">
      <c r="C22" s="5" t="s">
        <v>22</v>
      </c>
    </row>
    <row r="23" spans="1:10" x14ac:dyDescent="0.25">
      <c r="A23" s="5">
        <v>2</v>
      </c>
      <c r="B23" s="6" t="s">
        <v>24</v>
      </c>
      <c r="C23" s="5" t="s">
        <v>23</v>
      </c>
      <c r="D23" s="10">
        <f>ROUND( 15,2 )</f>
        <v>15</v>
      </c>
      <c r="E23" s="5" t="s">
        <v>12</v>
      </c>
      <c r="F23" s="6" t="s">
        <v>13</v>
      </c>
      <c r="G23" s="8"/>
      <c r="H23" s="7">
        <f>ROUND( D$23*G23,0 )</f>
        <v>0</v>
      </c>
    </row>
    <row r="24" spans="1:10" x14ac:dyDescent="0.25">
      <c r="F24" s="6" t="s">
        <v>14</v>
      </c>
      <c r="G24" s="8"/>
      <c r="I24" s="7">
        <f>ROUND( D$23*G24,0 )</f>
        <v>0</v>
      </c>
    </row>
    <row r="25" spans="1:10" x14ac:dyDescent="0.25">
      <c r="F25" s="6" t="s">
        <v>15</v>
      </c>
      <c r="G25" s="9"/>
      <c r="J25" s="10">
        <f>ROUND( D$23*G25,2 )</f>
        <v>0</v>
      </c>
    </row>
    <row r="28" spans="1:10" x14ac:dyDescent="0.25">
      <c r="C28" s="5" t="s">
        <v>16</v>
      </c>
    </row>
    <row r="29" spans="1:10" x14ac:dyDescent="0.25">
      <c r="C29" s="5" t="s">
        <v>17</v>
      </c>
    </row>
    <row r="30" spans="1:10" x14ac:dyDescent="0.25">
      <c r="C30" s="5" t="s">
        <v>18</v>
      </c>
    </row>
    <row r="31" spans="1:10" x14ac:dyDescent="0.25">
      <c r="C31" s="5" t="s">
        <v>19</v>
      </c>
    </row>
    <row r="32" spans="1:10" x14ac:dyDescent="0.25">
      <c r="C32" s="5" t="s">
        <v>20</v>
      </c>
    </row>
    <row r="33" spans="1:10" x14ac:dyDescent="0.25">
      <c r="C33" s="5" t="s">
        <v>21</v>
      </c>
    </row>
    <row r="34" spans="1:10" x14ac:dyDescent="0.25">
      <c r="C34" s="5" t="s">
        <v>22</v>
      </c>
    </row>
    <row r="35" spans="1:10" x14ac:dyDescent="0.25">
      <c r="A35" s="5">
        <v>3</v>
      </c>
      <c r="B35" s="6" t="s">
        <v>26</v>
      </c>
      <c r="C35" s="5" t="s">
        <v>25</v>
      </c>
      <c r="D35" s="10">
        <f>ROUND( 5,2 )</f>
        <v>5</v>
      </c>
      <c r="E35" s="5" t="s">
        <v>12</v>
      </c>
      <c r="F35" s="6" t="s">
        <v>13</v>
      </c>
      <c r="G35" s="8"/>
      <c r="H35" s="7">
        <f>ROUND( D$35*G35,0 )</f>
        <v>0</v>
      </c>
    </row>
    <row r="36" spans="1:10" x14ac:dyDescent="0.25">
      <c r="F36" s="6" t="s">
        <v>14</v>
      </c>
      <c r="G36" s="8"/>
      <c r="I36" s="7">
        <f>ROUND( D$35*G36,0 )</f>
        <v>0</v>
      </c>
    </row>
    <row r="37" spans="1:10" x14ac:dyDescent="0.25">
      <c r="F37" s="6" t="s">
        <v>15</v>
      </c>
      <c r="G37" s="9"/>
      <c r="J37" s="10">
        <f>ROUND( D$35*G37,2 )</f>
        <v>0</v>
      </c>
    </row>
    <row r="40" spans="1:10" x14ac:dyDescent="0.25">
      <c r="C40" s="5" t="s">
        <v>27</v>
      </c>
    </row>
    <row r="41" spans="1:10" x14ac:dyDescent="0.25">
      <c r="C41" s="5" t="s">
        <v>28</v>
      </c>
    </row>
    <row r="42" spans="1:10" x14ac:dyDescent="0.25">
      <c r="C42" s="5" t="s">
        <v>29</v>
      </c>
    </row>
    <row r="43" spans="1:10" x14ac:dyDescent="0.25">
      <c r="C43" s="5" t="s">
        <v>30</v>
      </c>
    </row>
    <row r="44" spans="1:10" x14ac:dyDescent="0.25">
      <c r="C44" s="5" t="s">
        <v>31</v>
      </c>
    </row>
    <row r="45" spans="1:10" x14ac:dyDescent="0.25">
      <c r="C45" s="5" t="s">
        <v>32</v>
      </c>
    </row>
    <row r="46" spans="1:10" x14ac:dyDescent="0.25">
      <c r="C46" s="5" t="s">
        <v>33</v>
      </c>
    </row>
    <row r="47" spans="1:10" x14ac:dyDescent="0.25">
      <c r="C47" s="5" t="s">
        <v>34</v>
      </c>
    </row>
    <row r="48" spans="1:10" x14ac:dyDescent="0.25">
      <c r="A48" s="5">
        <v>4</v>
      </c>
      <c r="B48" s="6" t="s">
        <v>36</v>
      </c>
      <c r="C48" s="5" t="s">
        <v>35</v>
      </c>
      <c r="D48" s="10">
        <f>ROUND( 1,2 )</f>
        <v>1</v>
      </c>
      <c r="E48" s="5" t="s">
        <v>37</v>
      </c>
      <c r="F48" s="6" t="s">
        <v>13</v>
      </c>
      <c r="G48" s="8"/>
      <c r="H48" s="7">
        <f>ROUND( D$48*G48,0 )</f>
        <v>0</v>
      </c>
    </row>
    <row r="49" spans="1:10" x14ac:dyDescent="0.25">
      <c r="F49" s="6" t="s">
        <v>14</v>
      </c>
      <c r="G49" s="8"/>
      <c r="I49" s="7">
        <f>ROUND( D$48*G49,0 )</f>
        <v>0</v>
      </c>
    </row>
    <row r="50" spans="1:10" x14ac:dyDescent="0.25">
      <c r="F50" s="6" t="s">
        <v>15</v>
      </c>
      <c r="G50" s="9"/>
      <c r="J50" s="10">
        <f>ROUND( D$48*G50,2 )</f>
        <v>0</v>
      </c>
    </row>
    <row r="53" spans="1:10" x14ac:dyDescent="0.25">
      <c r="C53" s="5" t="s">
        <v>38</v>
      </c>
    </row>
    <row r="54" spans="1:10" x14ac:dyDescent="0.25">
      <c r="C54" s="5" t="s">
        <v>39</v>
      </c>
    </row>
    <row r="55" spans="1:10" x14ac:dyDescent="0.25">
      <c r="C55" s="5" t="s">
        <v>40</v>
      </c>
    </row>
    <row r="56" spans="1:10" x14ac:dyDescent="0.25">
      <c r="C56" s="5" t="s">
        <v>33</v>
      </c>
    </row>
    <row r="57" spans="1:10" x14ac:dyDescent="0.25">
      <c r="C57" s="5" t="s">
        <v>41</v>
      </c>
    </row>
    <row r="58" spans="1:10" x14ac:dyDescent="0.25">
      <c r="A58" s="5">
        <v>5</v>
      </c>
      <c r="B58" s="6" t="s">
        <v>43</v>
      </c>
      <c r="C58" s="5" t="s">
        <v>42</v>
      </c>
      <c r="D58" s="10">
        <f>ROUND( 3,2 )</f>
        <v>3</v>
      </c>
      <c r="E58" s="5" t="s">
        <v>37</v>
      </c>
      <c r="F58" s="6" t="s">
        <v>13</v>
      </c>
      <c r="G58" s="8"/>
      <c r="H58" s="7">
        <f>ROUND( D$58*G58,0 )</f>
        <v>0</v>
      </c>
    </row>
    <row r="59" spans="1:10" x14ac:dyDescent="0.25">
      <c r="F59" s="6" t="s">
        <v>14</v>
      </c>
      <c r="G59" s="8"/>
      <c r="I59" s="7">
        <f>ROUND( D$58*G59,0 )</f>
        <v>0</v>
      </c>
    </row>
    <row r="60" spans="1:10" x14ac:dyDescent="0.25">
      <c r="F60" s="6" t="s">
        <v>15</v>
      </c>
      <c r="G60" s="9"/>
      <c r="J60" s="10">
        <f>ROUND( D$58*G60,2 )</f>
        <v>0</v>
      </c>
    </row>
    <row r="63" spans="1:10" x14ac:dyDescent="0.25">
      <c r="C63" s="5" t="s">
        <v>44</v>
      </c>
    </row>
    <row r="64" spans="1:10" x14ac:dyDescent="0.25">
      <c r="C64" s="5" t="s">
        <v>45</v>
      </c>
    </row>
    <row r="65" spans="1:10" x14ac:dyDescent="0.25">
      <c r="C65" s="5" t="s">
        <v>46</v>
      </c>
    </row>
    <row r="66" spans="1:10" x14ac:dyDescent="0.25">
      <c r="C66" s="5" t="s">
        <v>47</v>
      </c>
    </row>
    <row r="67" spans="1:10" x14ac:dyDescent="0.25">
      <c r="C67" s="5" t="s">
        <v>48</v>
      </c>
    </row>
    <row r="68" spans="1:10" x14ac:dyDescent="0.25">
      <c r="C68" s="5" t="s">
        <v>49</v>
      </c>
    </row>
    <row r="69" spans="1:10" x14ac:dyDescent="0.25">
      <c r="C69" s="5" t="s">
        <v>50</v>
      </c>
    </row>
    <row r="70" spans="1:10" x14ac:dyDescent="0.25">
      <c r="C70" s="5" t="s">
        <v>51</v>
      </c>
    </row>
    <row r="71" spans="1:10" x14ac:dyDescent="0.25">
      <c r="A71" s="5">
        <v>6</v>
      </c>
      <c r="B71" s="6" t="s">
        <v>53</v>
      </c>
      <c r="C71" s="5" t="s">
        <v>52</v>
      </c>
      <c r="D71" s="10">
        <f>ROUND( 1,2 )</f>
        <v>1</v>
      </c>
      <c r="E71" s="5" t="s">
        <v>37</v>
      </c>
      <c r="F71" s="6" t="s">
        <v>13</v>
      </c>
      <c r="G71" s="8"/>
      <c r="H71" s="7">
        <f>ROUND( D$71*G71,0 )</f>
        <v>0</v>
      </c>
    </row>
    <row r="72" spans="1:10" x14ac:dyDescent="0.25">
      <c r="F72" s="6" t="s">
        <v>14</v>
      </c>
      <c r="G72" s="8"/>
      <c r="I72" s="7">
        <f>ROUND( D$71*G72,0 )</f>
        <v>0</v>
      </c>
    </row>
    <row r="73" spans="1:10" x14ac:dyDescent="0.25">
      <c r="F73" s="6" t="s">
        <v>15</v>
      </c>
      <c r="G73" s="9"/>
      <c r="J73" s="10">
        <f>ROUND( D$71*G73,2 )</f>
        <v>0</v>
      </c>
    </row>
    <row r="76" spans="1:10" x14ac:dyDescent="0.25">
      <c r="C76" s="5" t="s">
        <v>54</v>
      </c>
    </row>
    <row r="77" spans="1:10" x14ac:dyDescent="0.25">
      <c r="A77" s="5">
        <v>7</v>
      </c>
      <c r="B77" s="6" t="s">
        <v>56</v>
      </c>
      <c r="C77" s="5" t="s">
        <v>55</v>
      </c>
      <c r="D77" s="10">
        <f>ROUND( 1,2 )</f>
        <v>1</v>
      </c>
      <c r="E77" s="5" t="s">
        <v>37</v>
      </c>
      <c r="F77" s="6" t="s">
        <v>13</v>
      </c>
      <c r="G77" s="8"/>
      <c r="H77" s="7">
        <f>ROUND( D$77*G77,0 )</f>
        <v>0</v>
      </c>
    </row>
    <row r="78" spans="1:10" x14ac:dyDescent="0.25">
      <c r="F78" s="6" t="s">
        <v>14</v>
      </c>
      <c r="G78" s="8"/>
      <c r="I78" s="7">
        <f>ROUND( D$77*G78,0 )</f>
        <v>0</v>
      </c>
    </row>
    <row r="79" spans="1:10" x14ac:dyDescent="0.25">
      <c r="F79" s="6" t="s">
        <v>15</v>
      </c>
      <c r="G79" s="9"/>
      <c r="J79" s="10">
        <f>ROUND( D$77*G79,2 )</f>
        <v>0</v>
      </c>
    </row>
    <row r="82" spans="1:10" x14ac:dyDescent="0.25">
      <c r="C82" s="5" t="s">
        <v>57</v>
      </c>
    </row>
    <row r="83" spans="1:10" x14ac:dyDescent="0.25">
      <c r="C83" s="5" t="s">
        <v>58</v>
      </c>
    </row>
    <row r="84" spans="1:10" x14ac:dyDescent="0.25">
      <c r="C84" s="5" t="s">
        <v>33</v>
      </c>
    </row>
    <row r="85" spans="1:10" x14ac:dyDescent="0.25">
      <c r="C85" s="5" t="s">
        <v>59</v>
      </c>
    </row>
    <row r="86" spans="1:10" x14ac:dyDescent="0.25">
      <c r="C86" s="5" t="s">
        <v>60</v>
      </c>
    </row>
    <row r="87" spans="1:10" x14ac:dyDescent="0.25">
      <c r="A87" s="5">
        <v>8</v>
      </c>
      <c r="B87" s="6" t="s">
        <v>62</v>
      </c>
      <c r="C87" s="5" t="s">
        <v>61</v>
      </c>
      <c r="D87" s="10">
        <f>ROUND( 5,2 )</f>
        <v>5</v>
      </c>
      <c r="E87" s="5" t="s">
        <v>37</v>
      </c>
      <c r="F87" s="6" t="s">
        <v>13</v>
      </c>
      <c r="G87" s="8"/>
      <c r="H87" s="7">
        <f>ROUND( D$87*G87,0 )</f>
        <v>0</v>
      </c>
    </row>
    <row r="88" spans="1:10" x14ac:dyDescent="0.25">
      <c r="F88" s="6" t="s">
        <v>14</v>
      </c>
      <c r="G88" s="8"/>
      <c r="I88" s="7">
        <f>ROUND( D$87*G88,0 )</f>
        <v>0</v>
      </c>
    </row>
    <row r="89" spans="1:10" x14ac:dyDescent="0.25">
      <c r="F89" s="6" t="s">
        <v>15</v>
      </c>
      <c r="G89" s="9"/>
      <c r="J89" s="10">
        <f>ROUND( D$87*G89,2 )</f>
        <v>0</v>
      </c>
    </row>
    <row r="92" spans="1:10" x14ac:dyDescent="0.25">
      <c r="C92" s="5" t="s">
        <v>63</v>
      </c>
    </row>
    <row r="93" spans="1:10" x14ac:dyDescent="0.25">
      <c r="C93" s="5" t="s">
        <v>64</v>
      </c>
    </row>
    <row r="94" spans="1:10" x14ac:dyDescent="0.25">
      <c r="C94" s="5" t="s">
        <v>65</v>
      </c>
    </row>
    <row r="95" spans="1:10" x14ac:dyDescent="0.25">
      <c r="C95" s="5" t="s">
        <v>66</v>
      </c>
    </row>
    <row r="96" spans="1:10" x14ac:dyDescent="0.25">
      <c r="A96" s="5">
        <v>9</v>
      </c>
      <c r="B96" s="6" t="s">
        <v>67</v>
      </c>
      <c r="C96" s="5" t="s">
        <v>61</v>
      </c>
      <c r="D96" s="10">
        <f>ROUND( 8,2 )</f>
        <v>8</v>
      </c>
      <c r="E96" s="5" t="s">
        <v>37</v>
      </c>
      <c r="F96" s="6" t="s">
        <v>13</v>
      </c>
      <c r="G96" s="8"/>
      <c r="H96" s="7">
        <f>ROUND( D$96*G96,0 )</f>
        <v>0</v>
      </c>
    </row>
    <row r="97" spans="1:10" x14ac:dyDescent="0.25">
      <c r="F97" s="6" t="s">
        <v>14</v>
      </c>
      <c r="G97" s="8"/>
      <c r="I97" s="7">
        <f>ROUND( D$96*G97,0 )</f>
        <v>0</v>
      </c>
    </row>
    <row r="98" spans="1:10" x14ac:dyDescent="0.25">
      <c r="F98" s="6" t="s">
        <v>15</v>
      </c>
      <c r="G98" s="9"/>
      <c r="J98" s="10">
        <f>ROUND( D$96*G98,2 )</f>
        <v>0</v>
      </c>
    </row>
    <row r="101" spans="1:10" x14ac:dyDescent="0.25">
      <c r="C101" s="5" t="s">
        <v>68</v>
      </c>
    </row>
    <row r="102" spans="1:10" x14ac:dyDescent="0.25">
      <c r="C102" s="5" t="s">
        <v>69</v>
      </c>
    </row>
    <row r="103" spans="1:10" x14ac:dyDescent="0.25">
      <c r="C103" s="5" t="s">
        <v>70</v>
      </c>
    </row>
    <row r="104" spans="1:10" x14ac:dyDescent="0.25">
      <c r="C104" s="5" t="s">
        <v>33</v>
      </c>
    </row>
    <row r="105" spans="1:10" x14ac:dyDescent="0.25">
      <c r="C105" s="5" t="s">
        <v>71</v>
      </c>
    </row>
    <row r="106" spans="1:10" x14ac:dyDescent="0.25">
      <c r="C106" s="5" t="s">
        <v>72</v>
      </c>
    </row>
    <row r="107" spans="1:10" x14ac:dyDescent="0.25">
      <c r="A107" s="5">
        <v>10</v>
      </c>
      <c r="B107" s="6" t="s">
        <v>74</v>
      </c>
      <c r="C107" s="5" t="s">
        <v>73</v>
      </c>
      <c r="D107" s="10">
        <f>ROUND( 2,2 )</f>
        <v>2</v>
      </c>
      <c r="E107" s="5" t="s">
        <v>37</v>
      </c>
      <c r="F107" s="6" t="s">
        <v>13</v>
      </c>
      <c r="G107" s="8"/>
      <c r="H107" s="7">
        <f>ROUND( D$107*G107,0 )</f>
        <v>0</v>
      </c>
    </row>
    <row r="108" spans="1:10" x14ac:dyDescent="0.25">
      <c r="F108" s="6" t="s">
        <v>14</v>
      </c>
      <c r="G108" s="8"/>
      <c r="I108" s="7">
        <f>ROUND( D$107*G108,0 )</f>
        <v>0</v>
      </c>
    </row>
    <row r="109" spans="1:10" x14ac:dyDescent="0.25">
      <c r="F109" s="6" t="s">
        <v>15</v>
      </c>
      <c r="G109" s="9"/>
      <c r="J109" s="10">
        <f>ROUND( D$107*G109,2 )</f>
        <v>0</v>
      </c>
    </row>
    <row r="112" spans="1:10" x14ac:dyDescent="0.25">
      <c r="C112" s="5" t="s">
        <v>75</v>
      </c>
    </row>
    <row r="113" spans="1:10" x14ac:dyDescent="0.25">
      <c r="C113" s="5" t="s">
        <v>76</v>
      </c>
    </row>
    <row r="114" spans="1:10" x14ac:dyDescent="0.25">
      <c r="C114" s="5" t="s">
        <v>77</v>
      </c>
    </row>
    <row r="115" spans="1:10" x14ac:dyDescent="0.25">
      <c r="C115" s="5" t="s">
        <v>33</v>
      </c>
    </row>
    <row r="116" spans="1:10" x14ac:dyDescent="0.25">
      <c r="C116" s="5" t="s">
        <v>71</v>
      </c>
    </row>
    <row r="117" spans="1:10" x14ac:dyDescent="0.25">
      <c r="C117" s="5" t="s">
        <v>78</v>
      </c>
    </row>
    <row r="118" spans="1:10" x14ac:dyDescent="0.25">
      <c r="A118" s="5">
        <v>11</v>
      </c>
      <c r="B118" s="6" t="s">
        <v>80</v>
      </c>
      <c r="C118" s="5" t="s">
        <v>79</v>
      </c>
      <c r="D118" s="10">
        <f>ROUND( 2,2 )</f>
        <v>2</v>
      </c>
      <c r="E118" s="5" t="s">
        <v>37</v>
      </c>
      <c r="F118" s="6" t="s">
        <v>13</v>
      </c>
      <c r="G118" s="8"/>
      <c r="H118" s="7">
        <f>ROUND( D$118*G118,0 )</f>
        <v>0</v>
      </c>
    </row>
    <row r="119" spans="1:10" x14ac:dyDescent="0.25">
      <c r="F119" s="6" t="s">
        <v>14</v>
      </c>
      <c r="G119" s="8"/>
      <c r="I119" s="7">
        <f>ROUND( D$118*G119,0 )</f>
        <v>0</v>
      </c>
    </row>
    <row r="120" spans="1:10" x14ac:dyDescent="0.25">
      <c r="F120" s="6" t="s">
        <v>15</v>
      </c>
      <c r="G120" s="9"/>
      <c r="J120" s="10">
        <f>ROUND( D$118*G120,2 )</f>
        <v>0</v>
      </c>
    </row>
    <row r="123" spans="1:10" x14ac:dyDescent="0.25">
      <c r="C123" s="5" t="s">
        <v>81</v>
      </c>
    </row>
    <row r="124" spans="1:10" x14ac:dyDescent="0.25">
      <c r="C124" s="5" t="s">
        <v>82</v>
      </c>
    </row>
    <row r="125" spans="1:10" x14ac:dyDescent="0.25">
      <c r="A125" s="5">
        <v>12</v>
      </c>
      <c r="B125" s="6" t="s">
        <v>84</v>
      </c>
      <c r="C125" s="5" t="s">
        <v>83</v>
      </c>
      <c r="D125" s="10">
        <f>ROUND( 1,2 )</f>
        <v>1</v>
      </c>
      <c r="E125" s="5" t="s">
        <v>37</v>
      </c>
      <c r="F125" s="6" t="s">
        <v>13</v>
      </c>
      <c r="G125" s="8"/>
      <c r="H125" s="7">
        <f>ROUND( D$125*G125,0 )</f>
        <v>0</v>
      </c>
    </row>
    <row r="126" spans="1:10" x14ac:dyDescent="0.25">
      <c r="F126" s="6" t="s">
        <v>14</v>
      </c>
      <c r="G126" s="8"/>
      <c r="I126" s="7">
        <f>ROUND( D$125*G126,0 )</f>
        <v>0</v>
      </c>
    </row>
    <row r="127" spans="1:10" x14ac:dyDescent="0.25">
      <c r="F127" s="6" t="s">
        <v>15</v>
      </c>
      <c r="G127" s="9"/>
      <c r="J127" s="10">
        <f>ROUND( D$125*G127,2 )</f>
        <v>0</v>
      </c>
    </row>
    <row r="130" spans="1:10" x14ac:dyDescent="0.25">
      <c r="C130" s="5" t="s">
        <v>85</v>
      </c>
    </row>
    <row r="131" spans="1:10" x14ac:dyDescent="0.25">
      <c r="C131" s="5" t="s">
        <v>86</v>
      </c>
    </row>
    <row r="132" spans="1:10" x14ac:dyDescent="0.25">
      <c r="C132" s="5" t="s">
        <v>87</v>
      </c>
    </row>
    <row r="133" spans="1:10" x14ac:dyDescent="0.25">
      <c r="A133" s="5">
        <v>13</v>
      </c>
      <c r="B133" s="6" t="s">
        <v>89</v>
      </c>
      <c r="C133" s="5" t="s">
        <v>88</v>
      </c>
      <c r="D133" s="10">
        <f>ROUND( 5,2 )</f>
        <v>5</v>
      </c>
      <c r="E133" s="5" t="s">
        <v>37</v>
      </c>
      <c r="F133" s="6" t="s">
        <v>13</v>
      </c>
      <c r="G133" s="8"/>
      <c r="H133" s="7">
        <f>ROUND( D$133*G133,0 )</f>
        <v>0</v>
      </c>
    </row>
    <row r="134" spans="1:10" x14ac:dyDescent="0.25">
      <c r="F134" s="6" t="s">
        <v>14</v>
      </c>
      <c r="G134" s="8"/>
      <c r="I134" s="7">
        <f>ROUND( D$133*G134,0 )</f>
        <v>0</v>
      </c>
    </row>
    <row r="135" spans="1:10" x14ac:dyDescent="0.25">
      <c r="F135" s="6" t="s">
        <v>15</v>
      </c>
      <c r="G135" s="9"/>
      <c r="J135" s="10">
        <f>ROUND( D$133*G135,2 )</f>
        <v>0</v>
      </c>
    </row>
    <row r="138" spans="1:10" x14ac:dyDescent="0.25">
      <c r="C138" s="5" t="s">
        <v>90</v>
      </c>
    </row>
    <row r="139" spans="1:10" x14ac:dyDescent="0.25">
      <c r="A139" s="5">
        <v>14</v>
      </c>
      <c r="B139" s="6" t="s">
        <v>92</v>
      </c>
      <c r="C139" s="5" t="s">
        <v>91</v>
      </c>
      <c r="D139" s="10">
        <f>ROUND( 4,2 )</f>
        <v>4</v>
      </c>
      <c r="E139" s="5" t="s">
        <v>93</v>
      </c>
      <c r="F139" s="6" t="s">
        <v>13</v>
      </c>
      <c r="G139" s="8"/>
      <c r="H139" s="7">
        <f>ROUND( D$139*G139,0 )</f>
        <v>0</v>
      </c>
    </row>
    <row r="140" spans="1:10" x14ac:dyDescent="0.25">
      <c r="F140" s="6" t="s">
        <v>14</v>
      </c>
      <c r="G140" s="8"/>
      <c r="I140" s="7">
        <f>ROUND( D$139*G140,0 )</f>
        <v>0</v>
      </c>
    </row>
    <row r="141" spans="1:10" x14ac:dyDescent="0.25">
      <c r="F141" s="6" t="s">
        <v>15</v>
      </c>
      <c r="G141" s="9"/>
      <c r="J141" s="10">
        <f>ROUND( D$139*G141,2 )</f>
        <v>0</v>
      </c>
    </row>
    <row r="144" spans="1:10" x14ac:dyDescent="0.25">
      <c r="C144" s="5" t="s">
        <v>94</v>
      </c>
    </row>
    <row r="145" spans="1:10" x14ac:dyDescent="0.25">
      <c r="C145" s="5" t="s">
        <v>95</v>
      </c>
    </row>
    <row r="146" spans="1:10" x14ac:dyDescent="0.25">
      <c r="A146" s="5">
        <v>15</v>
      </c>
      <c r="B146" s="6" t="s">
        <v>96</v>
      </c>
      <c r="C146" s="5"/>
      <c r="D146" s="10">
        <f>ROUND( 8,2 )</f>
        <v>8</v>
      </c>
      <c r="E146" s="5" t="s">
        <v>97</v>
      </c>
      <c r="F146" s="6" t="s">
        <v>13</v>
      </c>
      <c r="G146" s="9"/>
      <c r="H146" s="10">
        <f>ROUND( D$146*G146,2 )</f>
        <v>0</v>
      </c>
    </row>
    <row r="147" spans="1:10" x14ac:dyDescent="0.25">
      <c r="F147" s="6" t="s">
        <v>14</v>
      </c>
      <c r="G147" s="8"/>
      <c r="I147" s="7">
        <f>ROUND( D$146*G147,0 )</f>
        <v>0</v>
      </c>
    </row>
    <row r="148" spans="1:10" x14ac:dyDescent="0.25">
      <c r="F148" s="6" t="s">
        <v>15</v>
      </c>
      <c r="G148" s="9"/>
      <c r="J148" s="10">
        <f>ROUND( D$146*G148,2 )</f>
        <v>0</v>
      </c>
    </row>
    <row r="151" spans="1:10" x14ac:dyDescent="0.25">
      <c r="C151" s="5" t="s">
        <v>94</v>
      </c>
    </row>
    <row r="152" spans="1:10" x14ac:dyDescent="0.25">
      <c r="C152" s="5" t="s">
        <v>98</v>
      </c>
    </row>
    <row r="153" spans="1:10" x14ac:dyDescent="0.25">
      <c r="A153" s="5">
        <v>16</v>
      </c>
      <c r="B153" s="6" t="s">
        <v>99</v>
      </c>
      <c r="C153" s="5"/>
      <c r="D153" s="10">
        <f>ROUND( 8,2 )</f>
        <v>8</v>
      </c>
      <c r="E153" s="5" t="s">
        <v>97</v>
      </c>
      <c r="F153" s="6" t="s">
        <v>13</v>
      </c>
      <c r="G153" s="9"/>
      <c r="H153" s="10">
        <f>ROUND( D$153*G153,2 )</f>
        <v>0</v>
      </c>
    </row>
    <row r="154" spans="1:10" x14ac:dyDescent="0.25">
      <c r="F154" s="6" t="s">
        <v>14</v>
      </c>
      <c r="G154" s="8"/>
      <c r="I154" s="7">
        <f>ROUND( D$153*G154,0 )</f>
        <v>0</v>
      </c>
    </row>
    <row r="155" spans="1:10" x14ac:dyDescent="0.25">
      <c r="F155" s="6" t="s">
        <v>15</v>
      </c>
      <c r="G155" s="9"/>
      <c r="J155" s="10">
        <f>ROUND( D$153*G155,2 )</f>
        <v>0</v>
      </c>
    </row>
    <row r="158" spans="1:10" x14ac:dyDescent="0.25">
      <c r="C158" s="5" t="s">
        <v>94</v>
      </c>
    </row>
    <row r="159" spans="1:10" x14ac:dyDescent="0.25">
      <c r="C159" s="5" t="s">
        <v>100</v>
      </c>
    </row>
    <row r="160" spans="1:10" x14ac:dyDescent="0.25">
      <c r="A160" s="5">
        <v>17</v>
      </c>
      <c r="B160" s="6" t="s">
        <v>102</v>
      </c>
      <c r="C160" s="5" t="s">
        <v>101</v>
      </c>
      <c r="D160" s="10">
        <f>ROUND( 1,2 )</f>
        <v>1</v>
      </c>
      <c r="E160" s="5" t="s">
        <v>37</v>
      </c>
      <c r="F160" s="6" t="s">
        <v>13</v>
      </c>
      <c r="G160" s="9"/>
      <c r="H160" s="10">
        <f>ROUND( D$160*G160,2 )</f>
        <v>0</v>
      </c>
    </row>
    <row r="161" spans="1:10" x14ac:dyDescent="0.25">
      <c r="F161" s="6" t="s">
        <v>14</v>
      </c>
      <c r="G161" s="8"/>
      <c r="I161" s="7">
        <f>ROUND( D$160*G161,0 )</f>
        <v>0</v>
      </c>
    </row>
    <row r="162" spans="1:10" x14ac:dyDescent="0.25">
      <c r="F162" s="6" t="s">
        <v>15</v>
      </c>
      <c r="G162" s="9"/>
      <c r="J162" s="10">
        <f>ROUND( D$160*G162,2 )</f>
        <v>0</v>
      </c>
    </row>
    <row r="165" spans="1:10" x14ac:dyDescent="0.25">
      <c r="C165" s="5" t="s">
        <v>103</v>
      </c>
    </row>
    <row r="166" spans="1:10" x14ac:dyDescent="0.25">
      <c r="C166" s="5" t="s">
        <v>104</v>
      </c>
    </row>
    <row r="167" spans="1:10" x14ac:dyDescent="0.25">
      <c r="C167" s="5" t="s">
        <v>105</v>
      </c>
    </row>
    <row r="168" spans="1:10" x14ac:dyDescent="0.25">
      <c r="A168" s="5">
        <v>18</v>
      </c>
      <c r="B168" s="6" t="s">
        <v>106</v>
      </c>
      <c r="C168" s="5"/>
      <c r="D168" s="10">
        <f>ROUND( 4,2 )</f>
        <v>4</v>
      </c>
      <c r="E168" s="5" t="s">
        <v>97</v>
      </c>
      <c r="F168" s="6" t="s">
        <v>13</v>
      </c>
      <c r="G168" s="9"/>
      <c r="H168" s="10">
        <f>ROUND( D$168*G168,2 )</f>
        <v>0</v>
      </c>
    </row>
    <row r="169" spans="1:10" x14ac:dyDescent="0.25">
      <c r="F169" s="6" t="s">
        <v>14</v>
      </c>
      <c r="G169" s="8"/>
      <c r="I169" s="7">
        <f>ROUND( D$168*G169,0 )</f>
        <v>0</v>
      </c>
    </row>
    <row r="170" spans="1:10" x14ac:dyDescent="0.25">
      <c r="F170" s="6" t="s">
        <v>15</v>
      </c>
      <c r="G170" s="9"/>
      <c r="J170" s="10">
        <f>ROUND( D$168*G170,2 )</f>
        <v>0</v>
      </c>
    </row>
    <row r="173" spans="1:10" x14ac:dyDescent="0.25">
      <c r="C173" s="5" t="s">
        <v>103</v>
      </c>
    </row>
    <row r="174" spans="1:10" x14ac:dyDescent="0.25">
      <c r="C174" s="5" t="s">
        <v>104</v>
      </c>
    </row>
    <row r="175" spans="1:10" x14ac:dyDescent="0.25">
      <c r="C175" s="5" t="s">
        <v>107</v>
      </c>
    </row>
    <row r="176" spans="1:10" x14ac:dyDescent="0.25">
      <c r="A176" s="5">
        <v>19</v>
      </c>
      <c r="B176" s="6" t="s">
        <v>108</v>
      </c>
      <c r="C176" s="5"/>
      <c r="D176" s="10">
        <f>ROUND( 4,2 )</f>
        <v>4</v>
      </c>
      <c r="E176" s="5" t="s">
        <v>97</v>
      </c>
      <c r="F176" s="6" t="s">
        <v>13</v>
      </c>
      <c r="G176" s="9"/>
      <c r="H176" s="10">
        <f>ROUND( D$176*G176,2 )</f>
        <v>0</v>
      </c>
    </row>
    <row r="177" spans="1:10" x14ac:dyDescent="0.25">
      <c r="F177" s="6" t="s">
        <v>14</v>
      </c>
      <c r="G177" s="8"/>
      <c r="I177" s="7">
        <f>ROUND( D$176*G177,0 )</f>
        <v>0</v>
      </c>
    </row>
    <row r="178" spans="1:10" x14ac:dyDescent="0.25">
      <c r="F178" s="6" t="s">
        <v>15</v>
      </c>
      <c r="G178" s="9"/>
      <c r="J178" s="10">
        <f>ROUND( D$176*G178,2 )</f>
        <v>0</v>
      </c>
    </row>
    <row r="181" spans="1:10" x14ac:dyDescent="0.25">
      <c r="C181" s="5" t="s">
        <v>103</v>
      </c>
    </row>
    <row r="182" spans="1:10" x14ac:dyDescent="0.25">
      <c r="C182" s="5" t="s">
        <v>104</v>
      </c>
    </row>
    <row r="183" spans="1:10" x14ac:dyDescent="0.25">
      <c r="C183" s="5" t="s">
        <v>109</v>
      </c>
    </row>
    <row r="184" spans="1:10" x14ac:dyDescent="0.25">
      <c r="A184" s="5">
        <v>20</v>
      </c>
      <c r="B184" s="6" t="s">
        <v>110</v>
      </c>
      <c r="C184" s="5"/>
      <c r="D184" s="10">
        <f>ROUND( 4,2 )</f>
        <v>4</v>
      </c>
      <c r="E184" s="5" t="s">
        <v>97</v>
      </c>
      <c r="F184" s="6" t="s">
        <v>13</v>
      </c>
      <c r="G184" s="9"/>
      <c r="H184" s="10">
        <f>ROUND( D$184*G184,2 )</f>
        <v>0</v>
      </c>
    </row>
    <row r="185" spans="1:10" x14ac:dyDescent="0.25">
      <c r="F185" s="6" t="s">
        <v>14</v>
      </c>
      <c r="G185" s="8"/>
      <c r="I185" s="7">
        <f>ROUND( D$184*G185,0 )</f>
        <v>0</v>
      </c>
    </row>
    <row r="186" spans="1:10" x14ac:dyDescent="0.25">
      <c r="F186" s="6" t="s">
        <v>15</v>
      </c>
      <c r="G186" s="9"/>
      <c r="J186" s="10">
        <f>ROUND( D$184*G186,2 )</f>
        <v>0</v>
      </c>
    </row>
    <row r="189" spans="1:10" x14ac:dyDescent="0.25">
      <c r="C189" s="5" t="s">
        <v>103</v>
      </c>
    </row>
    <row r="190" spans="1:10" x14ac:dyDescent="0.25">
      <c r="C190" s="5" t="s">
        <v>104</v>
      </c>
    </row>
    <row r="191" spans="1:10" x14ac:dyDescent="0.25">
      <c r="C191" s="5" t="s">
        <v>111</v>
      </c>
    </row>
    <row r="192" spans="1:10" x14ac:dyDescent="0.25">
      <c r="A192" s="5">
        <v>21</v>
      </c>
      <c r="B192" s="6" t="s">
        <v>112</v>
      </c>
      <c r="C192" s="5"/>
      <c r="D192" s="10">
        <f>ROUND( 4,2 )</f>
        <v>4</v>
      </c>
      <c r="E192" s="5" t="s">
        <v>97</v>
      </c>
      <c r="F192" s="6" t="s">
        <v>13</v>
      </c>
      <c r="G192" s="9"/>
      <c r="H192" s="10">
        <f>ROUND( D$192*G192,2 )</f>
        <v>0</v>
      </c>
    </row>
    <row r="193" spans="1:10" x14ac:dyDescent="0.25">
      <c r="F193" s="6" t="s">
        <v>14</v>
      </c>
      <c r="G193" s="8"/>
      <c r="I193" s="7">
        <f>ROUND( D$192*G193,0 )</f>
        <v>0</v>
      </c>
    </row>
    <row r="194" spans="1:10" x14ac:dyDescent="0.25">
      <c r="F194" s="6" t="s">
        <v>15</v>
      </c>
      <c r="G194" s="9"/>
      <c r="J194" s="10">
        <f>ROUND( D$192*G194,2 )</f>
        <v>0</v>
      </c>
    </row>
    <row r="197" spans="1:10" x14ac:dyDescent="0.25">
      <c r="C197" s="5" t="s">
        <v>113</v>
      </c>
    </row>
    <row r="198" spans="1:10" x14ac:dyDescent="0.25">
      <c r="C198" s="5" t="s">
        <v>114</v>
      </c>
    </row>
    <row r="199" spans="1:10" x14ac:dyDescent="0.25">
      <c r="C199" s="5" t="s">
        <v>115</v>
      </c>
    </row>
    <row r="200" spans="1:10" x14ac:dyDescent="0.25">
      <c r="C200" s="5" t="s">
        <v>116</v>
      </c>
    </row>
    <row r="201" spans="1:10" x14ac:dyDescent="0.25">
      <c r="A201" s="5">
        <v>22</v>
      </c>
      <c r="B201" s="6" t="s">
        <v>118</v>
      </c>
      <c r="C201" s="5" t="s">
        <v>117</v>
      </c>
      <c r="D201" s="7">
        <f>ROUND( 100,2 )</f>
        <v>100</v>
      </c>
      <c r="E201" s="5" t="s">
        <v>119</v>
      </c>
      <c r="F201" s="6" t="s">
        <v>13</v>
      </c>
      <c r="G201" s="9"/>
      <c r="H201" s="10">
        <f>ROUND( D$201*G201,2 )</f>
        <v>0</v>
      </c>
    </row>
    <row r="202" spans="1:10" x14ac:dyDescent="0.25">
      <c r="F202" s="6" t="s">
        <v>14</v>
      </c>
      <c r="G202" s="8"/>
      <c r="I202" s="7">
        <f>ROUND( D$201*G202,0 )</f>
        <v>0</v>
      </c>
    </row>
    <row r="203" spans="1:10" x14ac:dyDescent="0.25">
      <c r="F203" s="6" t="s">
        <v>15</v>
      </c>
      <c r="G203" s="8"/>
      <c r="J203" s="7">
        <f>ROUND( D$201*G203,0 )</f>
        <v>0</v>
      </c>
    </row>
    <row r="206" spans="1:10" x14ac:dyDescent="0.25">
      <c r="C206" s="5" t="s">
        <v>120</v>
      </c>
    </row>
    <row r="207" spans="1:10" x14ac:dyDescent="0.25">
      <c r="C207" s="5" t="s">
        <v>121</v>
      </c>
    </row>
    <row r="208" spans="1:10" x14ac:dyDescent="0.25">
      <c r="C208" s="5" t="s">
        <v>122</v>
      </c>
    </row>
    <row r="209" spans="1:10" x14ac:dyDescent="0.25">
      <c r="C209" s="5" t="s">
        <v>123</v>
      </c>
    </row>
    <row r="210" spans="1:10" x14ac:dyDescent="0.25">
      <c r="C210" s="5" t="s">
        <v>124</v>
      </c>
    </row>
    <row r="211" spans="1:10" x14ac:dyDescent="0.25">
      <c r="A211" s="5">
        <v>23</v>
      </c>
      <c r="B211" s="6" t="s">
        <v>126</v>
      </c>
      <c r="C211" s="5" t="s">
        <v>125</v>
      </c>
      <c r="D211" s="10">
        <f>ROUND( 20,2 )</f>
        <v>20</v>
      </c>
      <c r="E211" s="5" t="s">
        <v>119</v>
      </c>
      <c r="F211" s="6" t="s">
        <v>13</v>
      </c>
      <c r="G211" s="9"/>
      <c r="H211" s="10">
        <f>ROUND( D$211*G211,2 )</f>
        <v>0</v>
      </c>
    </row>
    <row r="212" spans="1:10" x14ac:dyDescent="0.25">
      <c r="F212" s="6" t="s">
        <v>14</v>
      </c>
      <c r="G212" s="8"/>
      <c r="I212" s="7">
        <f>ROUND( D$211*G212,0 )</f>
        <v>0</v>
      </c>
    </row>
    <row r="213" spans="1:10" x14ac:dyDescent="0.25">
      <c r="F213" s="6" t="s">
        <v>15</v>
      </c>
      <c r="G213" s="9"/>
      <c r="J213" s="10">
        <f>ROUND( D$211*G213,2 )</f>
        <v>0</v>
      </c>
    </row>
    <row r="216" spans="1:10" x14ac:dyDescent="0.25">
      <c r="C216" s="5" t="s">
        <v>127</v>
      </c>
    </row>
    <row r="217" spans="1:10" x14ac:dyDescent="0.25">
      <c r="C217" s="5" t="s">
        <v>128</v>
      </c>
    </row>
    <row r="218" spans="1:10" x14ac:dyDescent="0.25">
      <c r="C218" s="5" t="s">
        <v>129</v>
      </c>
    </row>
    <row r="219" spans="1:10" x14ac:dyDescent="0.25">
      <c r="C219" s="5" t="s">
        <v>130</v>
      </c>
    </row>
    <row r="220" spans="1:10" x14ac:dyDescent="0.25">
      <c r="A220" s="5">
        <v>24</v>
      </c>
      <c r="B220" s="6" t="s">
        <v>132</v>
      </c>
      <c r="C220" s="5" t="s">
        <v>131</v>
      </c>
      <c r="D220" s="10">
        <f>ROUND( 40,2 )</f>
        <v>40</v>
      </c>
      <c r="E220" s="5" t="s">
        <v>119</v>
      </c>
      <c r="F220" s="6" t="s">
        <v>13</v>
      </c>
      <c r="G220" s="9"/>
      <c r="H220" s="10">
        <f>ROUND( D$220*G220,2 )</f>
        <v>0</v>
      </c>
    </row>
    <row r="221" spans="1:10" x14ac:dyDescent="0.25">
      <c r="F221" s="6" t="s">
        <v>14</v>
      </c>
      <c r="G221" s="8"/>
      <c r="I221" s="7">
        <f>ROUND( D$220*G221,0 )</f>
        <v>0</v>
      </c>
    </row>
    <row r="222" spans="1:10" x14ac:dyDescent="0.25">
      <c r="F222" s="6" t="s">
        <v>15</v>
      </c>
      <c r="G222" s="9"/>
      <c r="J222" s="10">
        <f>ROUND( D$220*G222,2 )</f>
        <v>0</v>
      </c>
    </row>
    <row r="225" spans="1:10" x14ac:dyDescent="0.25">
      <c r="C225" s="5" t="s">
        <v>127</v>
      </c>
    </row>
    <row r="226" spans="1:10" x14ac:dyDescent="0.25">
      <c r="C226" s="5" t="s">
        <v>128</v>
      </c>
    </row>
    <row r="227" spans="1:10" x14ac:dyDescent="0.25">
      <c r="C227" s="5" t="s">
        <v>133</v>
      </c>
    </row>
    <row r="228" spans="1:10" x14ac:dyDescent="0.25">
      <c r="C228" s="5" t="s">
        <v>134</v>
      </c>
    </row>
    <row r="229" spans="1:10" x14ac:dyDescent="0.25">
      <c r="A229" s="5">
        <v>25</v>
      </c>
      <c r="B229" s="6" t="s">
        <v>135</v>
      </c>
      <c r="C229" s="5" t="s">
        <v>131</v>
      </c>
      <c r="D229" s="10">
        <f>ROUND( 80,2 )</f>
        <v>80</v>
      </c>
      <c r="E229" s="5" t="s">
        <v>119</v>
      </c>
      <c r="F229" s="6" t="s">
        <v>13</v>
      </c>
      <c r="G229" s="9"/>
      <c r="H229" s="10">
        <f>ROUND( D$229*G229,2 )</f>
        <v>0</v>
      </c>
    </row>
    <row r="230" spans="1:10" x14ac:dyDescent="0.25">
      <c r="F230" s="6" t="s">
        <v>14</v>
      </c>
      <c r="G230" s="8"/>
      <c r="I230" s="7">
        <f>ROUND( D$229*G230,0 )</f>
        <v>0</v>
      </c>
    </row>
    <row r="231" spans="1:10" x14ac:dyDescent="0.25">
      <c r="F231" s="6" t="s">
        <v>15</v>
      </c>
      <c r="G231" s="8"/>
      <c r="J231" s="7">
        <f>ROUND( D$229*G231,0 )</f>
        <v>0</v>
      </c>
    </row>
    <row r="234" spans="1:10" x14ac:dyDescent="0.25">
      <c r="C234" s="5" t="s">
        <v>136</v>
      </c>
    </row>
    <row r="235" spans="1:10" x14ac:dyDescent="0.25">
      <c r="C235" s="5" t="s">
        <v>137</v>
      </c>
    </row>
    <row r="236" spans="1:10" x14ac:dyDescent="0.25">
      <c r="A236" s="5">
        <v>26</v>
      </c>
      <c r="B236" s="6" t="s">
        <v>139</v>
      </c>
      <c r="C236" s="5" t="s">
        <v>138</v>
      </c>
      <c r="D236" s="7">
        <f>ROUND( 120,0 )</f>
        <v>120</v>
      </c>
      <c r="E236" s="5" t="s">
        <v>119</v>
      </c>
      <c r="F236" s="6" t="s">
        <v>13</v>
      </c>
      <c r="G236" s="9"/>
      <c r="H236" s="7">
        <f>ROUND( D$236*G236,0 )</f>
        <v>0</v>
      </c>
    </row>
    <row r="237" spans="1:10" x14ac:dyDescent="0.25">
      <c r="F237" s="6" t="s">
        <v>14</v>
      </c>
      <c r="G237" s="9"/>
      <c r="I237" s="10">
        <f>ROUND( D$236*G237,2 )</f>
        <v>0</v>
      </c>
    </row>
    <row r="238" spans="1:10" x14ac:dyDescent="0.25">
      <c r="F238" s="6" t="s">
        <v>15</v>
      </c>
      <c r="G238" s="8"/>
      <c r="J238" s="7">
        <f>ROUND( D$236*G238,0 )</f>
        <v>0</v>
      </c>
    </row>
    <row r="240" spans="1:10" ht="15.75" thickBot="1" x14ac:dyDescent="0.3"/>
    <row r="241" spans="1:10" ht="15.75" x14ac:dyDescent="0.25">
      <c r="A241" s="4"/>
      <c r="H241" s="11">
        <f>ROUND( SUM(H5:H240),0 )</f>
        <v>0</v>
      </c>
      <c r="I241" s="11">
        <f>ROUND( SUM(I5:I240),0 )</f>
        <v>0</v>
      </c>
      <c r="J241" s="11">
        <f>ROUND( SUM(J5:J240),0 )</f>
        <v>0</v>
      </c>
    </row>
    <row r="242" spans="1:10" ht="15.75" x14ac:dyDescent="0.25">
      <c r="A242" s="30" t="s">
        <v>140</v>
      </c>
    </row>
    <row r="244" spans="1:10" x14ac:dyDescent="0.25">
      <c r="C244" s="5" t="s">
        <v>141</v>
      </c>
    </row>
    <row r="245" spans="1:10" x14ac:dyDescent="0.25">
      <c r="C245" s="5" t="s">
        <v>142</v>
      </c>
    </row>
    <row r="246" spans="1:10" x14ac:dyDescent="0.25">
      <c r="C246" s="5" t="s">
        <v>143</v>
      </c>
    </row>
    <row r="247" spans="1:10" x14ac:dyDescent="0.25">
      <c r="C247" s="5" t="s">
        <v>144</v>
      </c>
    </row>
    <row r="248" spans="1:10" x14ac:dyDescent="0.25">
      <c r="A248" s="5">
        <v>1</v>
      </c>
      <c r="B248" s="6" t="s">
        <v>146</v>
      </c>
      <c r="C248" s="5" t="s">
        <v>145</v>
      </c>
      <c r="D248" s="10">
        <v>0</v>
      </c>
      <c r="E248" s="5" t="s">
        <v>12</v>
      </c>
      <c r="F248" s="6" t="s">
        <v>13</v>
      </c>
      <c r="G248" s="8"/>
      <c r="H248" s="7">
        <f>ROUND( D$248*G248,0 )</f>
        <v>0</v>
      </c>
    </row>
    <row r="249" spans="1:10" x14ac:dyDescent="0.25">
      <c r="F249" s="6" t="s">
        <v>14</v>
      </c>
      <c r="G249" s="8"/>
      <c r="I249" s="7">
        <f>ROUND( D$248*G249,0 )</f>
        <v>0</v>
      </c>
    </row>
    <row r="250" spans="1:10" x14ac:dyDescent="0.25">
      <c r="F250" s="6" t="s">
        <v>15</v>
      </c>
      <c r="G250" s="8"/>
      <c r="J250" s="7">
        <f>ROUND( D$248*G250,0 )</f>
        <v>0</v>
      </c>
    </row>
    <row r="253" spans="1:10" x14ac:dyDescent="0.25">
      <c r="C253" s="5" t="s">
        <v>141</v>
      </c>
    </row>
    <row r="254" spans="1:10" x14ac:dyDescent="0.25">
      <c r="C254" s="5" t="s">
        <v>142</v>
      </c>
    </row>
    <row r="255" spans="1:10" x14ac:dyDescent="0.25">
      <c r="C255" s="5" t="s">
        <v>143</v>
      </c>
    </row>
    <row r="256" spans="1:10" x14ac:dyDescent="0.25">
      <c r="C256" s="5" t="s">
        <v>144</v>
      </c>
    </row>
    <row r="257" spans="1:10" x14ac:dyDescent="0.25">
      <c r="A257" s="5">
        <v>2</v>
      </c>
      <c r="B257" s="6" t="s">
        <v>148</v>
      </c>
      <c r="C257" s="5" t="s">
        <v>147</v>
      </c>
      <c r="D257" s="7">
        <v>0</v>
      </c>
      <c r="E257" s="5" t="s">
        <v>12</v>
      </c>
      <c r="F257" s="6" t="s">
        <v>13</v>
      </c>
      <c r="G257" s="8"/>
      <c r="H257" s="7">
        <f>ROUND( D$257*G257,0 )</f>
        <v>0</v>
      </c>
    </row>
    <row r="258" spans="1:10" x14ac:dyDescent="0.25">
      <c r="F258" s="6" t="s">
        <v>14</v>
      </c>
      <c r="G258" s="8"/>
      <c r="I258" s="7">
        <f>ROUND( D$257*G258,0 )</f>
        <v>0</v>
      </c>
    </row>
    <row r="259" spans="1:10" x14ac:dyDescent="0.25">
      <c r="F259" s="6" t="s">
        <v>15</v>
      </c>
      <c r="G259" s="8"/>
      <c r="J259" s="7">
        <f>ROUND( D$257*G259,0 )</f>
        <v>0</v>
      </c>
    </row>
    <row r="262" spans="1:10" x14ac:dyDescent="0.25">
      <c r="C262" s="5" t="s">
        <v>141</v>
      </c>
    </row>
    <row r="263" spans="1:10" x14ac:dyDescent="0.25">
      <c r="C263" s="5" t="s">
        <v>142</v>
      </c>
    </row>
    <row r="264" spans="1:10" x14ac:dyDescent="0.25">
      <c r="C264" s="5" t="s">
        <v>143</v>
      </c>
    </row>
    <row r="265" spans="1:10" x14ac:dyDescent="0.25">
      <c r="C265" s="5" t="s">
        <v>144</v>
      </c>
    </row>
    <row r="266" spans="1:10" x14ac:dyDescent="0.25">
      <c r="A266" s="5">
        <v>3</v>
      </c>
      <c r="B266" s="6" t="s">
        <v>150</v>
      </c>
      <c r="C266" s="5" t="s">
        <v>149</v>
      </c>
      <c r="D266" s="10">
        <v>0</v>
      </c>
      <c r="E266" s="5" t="s">
        <v>12</v>
      </c>
      <c r="F266" s="6" t="s">
        <v>13</v>
      </c>
      <c r="G266" s="8"/>
      <c r="H266" s="7">
        <f>ROUND( D$266*G266,0 )</f>
        <v>0</v>
      </c>
    </row>
    <row r="267" spans="1:10" x14ac:dyDescent="0.25">
      <c r="F267" s="6" t="s">
        <v>14</v>
      </c>
      <c r="G267" s="8"/>
      <c r="I267" s="7">
        <f>ROUND( D$266*G267,0 )</f>
        <v>0</v>
      </c>
    </row>
    <row r="268" spans="1:10" x14ac:dyDescent="0.25">
      <c r="F268" s="6" t="s">
        <v>15</v>
      </c>
      <c r="G268" s="8"/>
      <c r="J268" s="7">
        <f>ROUND( D$266*G268,0 )</f>
        <v>0</v>
      </c>
    </row>
    <row r="271" spans="1:10" x14ac:dyDescent="0.25">
      <c r="C271" s="5" t="s">
        <v>141</v>
      </c>
    </row>
    <row r="272" spans="1:10" x14ac:dyDescent="0.25">
      <c r="C272" s="5" t="s">
        <v>142</v>
      </c>
    </row>
    <row r="273" spans="1:10" x14ac:dyDescent="0.25">
      <c r="C273" s="5" t="s">
        <v>143</v>
      </c>
    </row>
    <row r="274" spans="1:10" x14ac:dyDescent="0.25">
      <c r="C274" s="5" t="s">
        <v>144</v>
      </c>
    </row>
    <row r="275" spans="1:10" x14ac:dyDescent="0.25">
      <c r="A275" s="5">
        <v>4</v>
      </c>
      <c r="B275" s="6" t="s">
        <v>152</v>
      </c>
      <c r="C275" s="5" t="s">
        <v>151</v>
      </c>
      <c r="D275" s="10">
        <v>0</v>
      </c>
      <c r="E275" s="5" t="s">
        <v>12</v>
      </c>
      <c r="F275" s="6" t="s">
        <v>13</v>
      </c>
      <c r="G275" s="8"/>
      <c r="H275" s="7">
        <f>ROUND( D$275*G275,0 )</f>
        <v>0</v>
      </c>
    </row>
    <row r="276" spans="1:10" x14ac:dyDescent="0.25">
      <c r="F276" s="6" t="s">
        <v>14</v>
      </c>
      <c r="G276" s="8"/>
      <c r="I276" s="7">
        <f>ROUND( D$275*G276,0 )</f>
        <v>0</v>
      </c>
    </row>
    <row r="277" spans="1:10" x14ac:dyDescent="0.25">
      <c r="F277" s="6" t="s">
        <v>15</v>
      </c>
      <c r="G277" s="8"/>
      <c r="J277" s="7">
        <f>ROUND( D$275*G277,0 )</f>
        <v>0</v>
      </c>
    </row>
    <row r="280" spans="1:10" x14ac:dyDescent="0.25">
      <c r="C280" s="5" t="s">
        <v>153</v>
      </c>
    </row>
    <row r="281" spans="1:10" x14ac:dyDescent="0.25">
      <c r="C281" s="5" t="s">
        <v>142</v>
      </c>
    </row>
    <row r="282" spans="1:10" x14ac:dyDescent="0.25">
      <c r="C282" s="5" t="s">
        <v>154</v>
      </c>
    </row>
    <row r="283" spans="1:10" x14ac:dyDescent="0.25">
      <c r="C283" s="5" t="s">
        <v>155</v>
      </c>
    </row>
    <row r="284" spans="1:10" x14ac:dyDescent="0.25">
      <c r="A284" s="5">
        <v>5</v>
      </c>
      <c r="B284" s="6" t="s">
        <v>157</v>
      </c>
      <c r="C284" s="5" t="s">
        <v>156</v>
      </c>
      <c r="D284" s="10">
        <v>0</v>
      </c>
      <c r="E284" s="5" t="s">
        <v>37</v>
      </c>
      <c r="F284" s="6" t="s">
        <v>13</v>
      </c>
      <c r="G284" s="8"/>
      <c r="H284" s="7">
        <f>ROUND( D$284*G284,0 )</f>
        <v>0</v>
      </c>
    </row>
    <row r="285" spans="1:10" x14ac:dyDescent="0.25">
      <c r="F285" s="6" t="s">
        <v>14</v>
      </c>
      <c r="G285" s="8"/>
      <c r="I285" s="7">
        <f>ROUND( D$284*G285,0 )</f>
        <v>0</v>
      </c>
    </row>
    <row r="286" spans="1:10" x14ac:dyDescent="0.25">
      <c r="F286" s="6" t="s">
        <v>15</v>
      </c>
      <c r="G286" s="8"/>
      <c r="J286" s="7">
        <f>ROUND( D$284*G286,0 )</f>
        <v>0</v>
      </c>
    </row>
    <row r="289" spans="1:10" x14ac:dyDescent="0.25">
      <c r="C289" s="5" t="s">
        <v>158</v>
      </c>
    </row>
    <row r="290" spans="1:10" x14ac:dyDescent="0.25">
      <c r="C290" s="5" t="s">
        <v>159</v>
      </c>
    </row>
    <row r="291" spans="1:10" x14ac:dyDescent="0.25">
      <c r="C291" s="5" t="s">
        <v>160</v>
      </c>
    </row>
    <row r="292" spans="1:10" x14ac:dyDescent="0.25">
      <c r="C292" s="5" t="s">
        <v>161</v>
      </c>
    </row>
    <row r="293" spans="1:10" x14ac:dyDescent="0.25">
      <c r="C293" s="5" t="s">
        <v>162</v>
      </c>
    </row>
    <row r="294" spans="1:10" x14ac:dyDescent="0.25">
      <c r="A294" s="5">
        <v>6</v>
      </c>
      <c r="B294" s="6" t="s">
        <v>164</v>
      </c>
      <c r="C294" s="5" t="s">
        <v>163</v>
      </c>
      <c r="D294" s="10">
        <v>0</v>
      </c>
      <c r="E294" s="5" t="s">
        <v>12</v>
      </c>
      <c r="F294" s="6" t="s">
        <v>13</v>
      </c>
      <c r="G294" s="8"/>
      <c r="H294" s="7">
        <f>ROUND( D$294*G294,0 )</f>
        <v>0</v>
      </c>
    </row>
    <row r="295" spans="1:10" x14ac:dyDescent="0.25">
      <c r="F295" s="6" t="s">
        <v>14</v>
      </c>
      <c r="G295" s="8"/>
      <c r="I295" s="7">
        <f>ROUND( D$294*G295,0 )</f>
        <v>0</v>
      </c>
    </row>
    <row r="296" spans="1:10" x14ac:dyDescent="0.25">
      <c r="F296" s="6" t="s">
        <v>15</v>
      </c>
      <c r="G296" s="9"/>
      <c r="J296" s="10">
        <f>ROUND( D$294*G296,2 )</f>
        <v>0</v>
      </c>
    </row>
    <row r="299" spans="1:10" x14ac:dyDescent="0.25">
      <c r="C299" s="5" t="s">
        <v>153</v>
      </c>
    </row>
    <row r="300" spans="1:10" x14ac:dyDescent="0.25">
      <c r="C300" s="5" t="s">
        <v>142</v>
      </c>
    </row>
    <row r="301" spans="1:10" x14ac:dyDescent="0.25">
      <c r="C301" s="5" t="s">
        <v>165</v>
      </c>
    </row>
    <row r="302" spans="1:10" x14ac:dyDescent="0.25">
      <c r="C302" s="5" t="s">
        <v>166</v>
      </c>
    </row>
    <row r="303" spans="1:10" x14ac:dyDescent="0.25">
      <c r="A303" s="5">
        <v>7</v>
      </c>
      <c r="B303" s="6" t="s">
        <v>168</v>
      </c>
      <c r="C303" s="5" t="s">
        <v>167</v>
      </c>
      <c r="D303" s="10">
        <v>0</v>
      </c>
      <c r="E303" s="5" t="s">
        <v>37</v>
      </c>
      <c r="F303" s="6" t="s">
        <v>13</v>
      </c>
      <c r="G303" s="8"/>
      <c r="H303" s="7">
        <f>ROUND( D$303*G303,0 )</f>
        <v>0</v>
      </c>
    </row>
    <row r="304" spans="1:10" x14ac:dyDescent="0.25">
      <c r="F304" s="6" t="s">
        <v>14</v>
      </c>
      <c r="G304" s="8"/>
      <c r="I304" s="7">
        <f>ROUND( D$303*G304,0 )</f>
        <v>0</v>
      </c>
    </row>
    <row r="305" spans="1:10" x14ac:dyDescent="0.25">
      <c r="F305" s="6" t="s">
        <v>15</v>
      </c>
      <c r="G305" s="8"/>
      <c r="J305" s="7">
        <f>ROUND( D$303*G305,0 )</f>
        <v>0</v>
      </c>
    </row>
    <row r="308" spans="1:10" x14ac:dyDescent="0.25">
      <c r="C308" s="5" t="s">
        <v>169</v>
      </c>
    </row>
    <row r="309" spans="1:10" x14ac:dyDescent="0.25">
      <c r="C309" s="5" t="s">
        <v>170</v>
      </c>
    </row>
    <row r="310" spans="1:10" x14ac:dyDescent="0.25">
      <c r="C310" s="5" t="s">
        <v>171</v>
      </c>
    </row>
    <row r="311" spans="1:10" x14ac:dyDescent="0.25">
      <c r="C311" s="5" t="s">
        <v>172</v>
      </c>
    </row>
    <row r="312" spans="1:10" x14ac:dyDescent="0.25">
      <c r="A312" s="5">
        <v>8</v>
      </c>
      <c r="B312" s="6" t="s">
        <v>174</v>
      </c>
      <c r="C312" s="5" t="s">
        <v>173</v>
      </c>
      <c r="D312" s="10">
        <v>0</v>
      </c>
      <c r="E312" s="5" t="s">
        <v>37</v>
      </c>
      <c r="F312" s="6" t="s">
        <v>13</v>
      </c>
      <c r="G312" s="8"/>
      <c r="H312" s="7">
        <f>ROUND( D$312*G312,0 )</f>
        <v>0</v>
      </c>
    </row>
    <row r="313" spans="1:10" x14ac:dyDescent="0.25">
      <c r="F313" s="6" t="s">
        <v>14</v>
      </c>
      <c r="G313" s="8"/>
      <c r="I313" s="7">
        <f>ROUND( D$312*G313,0 )</f>
        <v>0</v>
      </c>
    </row>
    <row r="314" spans="1:10" x14ac:dyDescent="0.25">
      <c r="F314" s="6" t="s">
        <v>15</v>
      </c>
      <c r="G314" s="9"/>
      <c r="J314" s="10">
        <f>ROUND( D$312*G314,2 )</f>
        <v>0</v>
      </c>
    </row>
    <row r="317" spans="1:10" x14ac:dyDescent="0.25">
      <c r="C317" s="5" t="s">
        <v>175</v>
      </c>
    </row>
    <row r="318" spans="1:10" x14ac:dyDescent="0.25">
      <c r="C318" s="5" t="s">
        <v>176</v>
      </c>
    </row>
    <row r="319" spans="1:10" x14ac:dyDescent="0.25">
      <c r="A319" s="5">
        <v>9</v>
      </c>
      <c r="B319" s="6" t="s">
        <v>178</v>
      </c>
      <c r="C319" s="5" t="s">
        <v>177</v>
      </c>
      <c r="D319" s="10">
        <v>0</v>
      </c>
      <c r="E319" s="5" t="s">
        <v>37</v>
      </c>
      <c r="F319" s="6" t="s">
        <v>13</v>
      </c>
      <c r="G319" s="8"/>
      <c r="H319" s="7">
        <f>ROUND( D$319*G319,0 )</f>
        <v>0</v>
      </c>
    </row>
    <row r="320" spans="1:10" x14ac:dyDescent="0.25">
      <c r="F320" s="6" t="s">
        <v>14</v>
      </c>
      <c r="G320" s="8"/>
      <c r="I320" s="7">
        <f>ROUND( D$319*G320,0 )</f>
        <v>0</v>
      </c>
    </row>
    <row r="321" spans="1:10" x14ac:dyDescent="0.25">
      <c r="F321" s="6" t="s">
        <v>15</v>
      </c>
      <c r="G321" s="9"/>
      <c r="J321" s="10">
        <f>ROUND( D$319*G321,2 )</f>
        <v>0</v>
      </c>
    </row>
    <row r="324" spans="1:10" x14ac:dyDescent="0.25">
      <c r="C324" s="5" t="s">
        <v>179</v>
      </c>
    </row>
    <row r="325" spans="1:10" x14ac:dyDescent="0.25">
      <c r="C325" s="5" t="s">
        <v>180</v>
      </c>
    </row>
    <row r="326" spans="1:10" x14ac:dyDescent="0.25">
      <c r="C326" s="5" t="s">
        <v>181</v>
      </c>
    </row>
    <row r="327" spans="1:10" x14ac:dyDescent="0.25">
      <c r="A327" s="5">
        <v>10</v>
      </c>
      <c r="B327" s="6" t="s">
        <v>183</v>
      </c>
      <c r="C327" s="5" t="s">
        <v>182</v>
      </c>
      <c r="D327" s="10">
        <v>0</v>
      </c>
      <c r="E327" s="5" t="s">
        <v>37</v>
      </c>
      <c r="F327" s="6" t="s">
        <v>13</v>
      </c>
      <c r="G327" s="8"/>
      <c r="H327" s="7">
        <f>ROUND( D$327*G327,0 )</f>
        <v>0</v>
      </c>
    </row>
    <row r="328" spans="1:10" x14ac:dyDescent="0.25">
      <c r="F328" s="6" t="s">
        <v>14</v>
      </c>
      <c r="G328" s="8"/>
      <c r="I328" s="7">
        <f>ROUND( D$327*G328,0 )</f>
        <v>0</v>
      </c>
    </row>
    <row r="329" spans="1:10" x14ac:dyDescent="0.25">
      <c r="F329" s="6" t="s">
        <v>15</v>
      </c>
      <c r="G329" s="9"/>
      <c r="J329" s="10">
        <f>ROUND( D$327*G329,2 )</f>
        <v>0</v>
      </c>
    </row>
    <row r="332" spans="1:10" x14ac:dyDescent="0.25">
      <c r="C332" s="5" t="s">
        <v>184</v>
      </c>
    </row>
    <row r="333" spans="1:10" x14ac:dyDescent="0.25">
      <c r="C333" s="5" t="s">
        <v>185</v>
      </c>
    </row>
    <row r="334" spans="1:10" x14ac:dyDescent="0.25">
      <c r="A334" s="5">
        <v>11</v>
      </c>
      <c r="B334" s="6" t="s">
        <v>187</v>
      </c>
      <c r="C334" s="5" t="s">
        <v>186</v>
      </c>
      <c r="D334" s="10">
        <v>0</v>
      </c>
      <c r="E334" s="5" t="s">
        <v>37</v>
      </c>
      <c r="F334" s="6" t="s">
        <v>13</v>
      </c>
      <c r="G334" s="8"/>
      <c r="H334" s="7">
        <f>ROUND( D$334*G334,0 )</f>
        <v>0</v>
      </c>
    </row>
    <row r="335" spans="1:10" x14ac:dyDescent="0.25">
      <c r="F335" s="6" t="s">
        <v>14</v>
      </c>
      <c r="G335" s="8"/>
      <c r="I335" s="7">
        <f>ROUND( D$334*G335,0 )</f>
        <v>0</v>
      </c>
    </row>
    <row r="336" spans="1:10" x14ac:dyDescent="0.25">
      <c r="F336" s="6" t="s">
        <v>15</v>
      </c>
      <c r="G336" s="9"/>
      <c r="J336" s="10">
        <f>ROUND( D$334*G336,2 )</f>
        <v>0</v>
      </c>
    </row>
    <row r="339" spans="1:10" x14ac:dyDescent="0.25">
      <c r="C339" s="5" t="s">
        <v>188</v>
      </c>
    </row>
    <row r="340" spans="1:10" x14ac:dyDescent="0.25">
      <c r="C340" s="5" t="s">
        <v>189</v>
      </c>
    </row>
    <row r="341" spans="1:10" x14ac:dyDescent="0.25">
      <c r="C341" s="5" t="s">
        <v>190</v>
      </c>
    </row>
    <row r="342" spans="1:10" x14ac:dyDescent="0.25">
      <c r="A342" s="5">
        <v>12</v>
      </c>
      <c r="B342" s="6" t="s">
        <v>187</v>
      </c>
      <c r="C342" s="5" t="s">
        <v>191</v>
      </c>
      <c r="D342" s="10">
        <v>0</v>
      </c>
      <c r="E342" s="5" t="s">
        <v>37</v>
      </c>
      <c r="F342" s="6" t="s">
        <v>13</v>
      </c>
      <c r="G342" s="8"/>
      <c r="H342" s="7">
        <f>ROUND( D$342*G342,0 )</f>
        <v>0</v>
      </c>
    </row>
    <row r="343" spans="1:10" x14ac:dyDescent="0.25">
      <c r="F343" s="6" t="s">
        <v>14</v>
      </c>
      <c r="G343" s="8"/>
      <c r="I343" s="7">
        <f>ROUND( D$342*G343,0 )</f>
        <v>0</v>
      </c>
    </row>
    <row r="344" spans="1:10" x14ac:dyDescent="0.25">
      <c r="F344" s="6" t="s">
        <v>15</v>
      </c>
      <c r="G344" s="9"/>
      <c r="J344" s="10">
        <f>ROUND( D$342*G344,2 )</f>
        <v>0</v>
      </c>
    </row>
    <row r="347" spans="1:10" x14ac:dyDescent="0.25">
      <c r="C347" s="5" t="s">
        <v>192</v>
      </c>
    </row>
    <row r="348" spans="1:10" x14ac:dyDescent="0.25">
      <c r="C348" s="5" t="s">
        <v>193</v>
      </c>
    </row>
    <row r="349" spans="1:10" x14ac:dyDescent="0.25">
      <c r="C349" s="5" t="s">
        <v>194</v>
      </c>
    </row>
    <row r="350" spans="1:10" x14ac:dyDescent="0.25">
      <c r="C350" s="5" t="s">
        <v>195</v>
      </c>
    </row>
    <row r="351" spans="1:10" x14ac:dyDescent="0.25">
      <c r="C351" s="5" t="s">
        <v>196</v>
      </c>
    </row>
    <row r="352" spans="1:10" x14ac:dyDescent="0.25">
      <c r="C352" s="5" t="s">
        <v>197</v>
      </c>
    </row>
    <row r="353" spans="1:10" x14ac:dyDescent="0.25">
      <c r="C353" s="5" t="s">
        <v>198</v>
      </c>
    </row>
    <row r="354" spans="1:10" x14ac:dyDescent="0.25">
      <c r="C354" s="5" t="s">
        <v>199</v>
      </c>
    </row>
    <row r="355" spans="1:10" x14ac:dyDescent="0.25">
      <c r="A355" s="5">
        <v>13</v>
      </c>
      <c r="B355" s="6" t="s">
        <v>201</v>
      </c>
      <c r="C355" s="5" t="s">
        <v>200</v>
      </c>
      <c r="D355" s="10">
        <v>0</v>
      </c>
      <c r="E355" s="5" t="s">
        <v>37</v>
      </c>
      <c r="F355" s="6" t="s">
        <v>13</v>
      </c>
      <c r="G355" s="8"/>
      <c r="H355" s="7">
        <f>ROUND( D$355*G355,0 )</f>
        <v>0</v>
      </c>
    </row>
    <row r="356" spans="1:10" x14ac:dyDescent="0.25">
      <c r="F356" s="6" t="s">
        <v>14</v>
      </c>
      <c r="G356" s="8"/>
      <c r="I356" s="7">
        <f>ROUND( D$355*G356,0 )</f>
        <v>0</v>
      </c>
    </row>
    <row r="357" spans="1:10" x14ac:dyDescent="0.25">
      <c r="F357" s="6" t="s">
        <v>15</v>
      </c>
      <c r="G357" s="9"/>
      <c r="J357" s="10">
        <f>ROUND( D$355*G357,2 )</f>
        <v>0</v>
      </c>
    </row>
    <row r="360" spans="1:10" x14ac:dyDescent="0.25">
      <c r="C360" s="5" t="s">
        <v>202</v>
      </c>
    </row>
    <row r="361" spans="1:10" x14ac:dyDescent="0.25">
      <c r="C361" s="5" t="s">
        <v>203</v>
      </c>
    </row>
    <row r="362" spans="1:10" x14ac:dyDescent="0.25">
      <c r="C362" s="5" t="s">
        <v>204</v>
      </c>
    </row>
    <row r="363" spans="1:10" x14ac:dyDescent="0.25">
      <c r="C363" s="5" t="s">
        <v>205</v>
      </c>
    </row>
    <row r="364" spans="1:10" x14ac:dyDescent="0.25">
      <c r="A364" s="5">
        <v>14</v>
      </c>
      <c r="B364" s="6" t="s">
        <v>206</v>
      </c>
      <c r="C364" s="5" t="s">
        <v>23</v>
      </c>
      <c r="D364" s="10">
        <v>0</v>
      </c>
      <c r="E364" s="5" t="s">
        <v>37</v>
      </c>
      <c r="F364" s="6" t="s">
        <v>13</v>
      </c>
      <c r="G364" s="8"/>
      <c r="H364" s="7">
        <f>ROUND( D$364*G364,0 )</f>
        <v>0</v>
      </c>
    </row>
    <row r="365" spans="1:10" x14ac:dyDescent="0.25">
      <c r="F365" s="6" t="s">
        <v>14</v>
      </c>
      <c r="G365" s="8"/>
      <c r="I365" s="7">
        <f>ROUND( D$364*G365,0 )</f>
        <v>0</v>
      </c>
    </row>
    <row r="366" spans="1:10" x14ac:dyDescent="0.25">
      <c r="F366" s="6" t="s">
        <v>15</v>
      </c>
      <c r="G366" s="9"/>
      <c r="J366" s="10">
        <f>ROUND( D$364*G366,2 )</f>
        <v>0</v>
      </c>
    </row>
    <row r="369" spans="1:10" x14ac:dyDescent="0.25">
      <c r="C369" s="5" t="s">
        <v>207</v>
      </c>
    </row>
    <row r="370" spans="1:10" x14ac:dyDescent="0.25">
      <c r="A370" s="5">
        <v>15</v>
      </c>
      <c r="B370" s="6" t="s">
        <v>209</v>
      </c>
      <c r="C370" s="5" t="s">
        <v>208</v>
      </c>
      <c r="D370" s="10">
        <v>0</v>
      </c>
      <c r="E370" s="5" t="s">
        <v>37</v>
      </c>
      <c r="F370" s="6" t="s">
        <v>13</v>
      </c>
      <c r="G370" s="8"/>
      <c r="H370" s="7">
        <f>ROUND( D$370*G370,0 )</f>
        <v>0</v>
      </c>
    </row>
    <row r="371" spans="1:10" x14ac:dyDescent="0.25">
      <c r="F371" s="6" t="s">
        <v>14</v>
      </c>
      <c r="G371" s="8"/>
      <c r="I371" s="7">
        <f>ROUND( D$370*G371,0 )</f>
        <v>0</v>
      </c>
    </row>
    <row r="372" spans="1:10" x14ac:dyDescent="0.25">
      <c r="F372" s="6" t="s">
        <v>15</v>
      </c>
      <c r="G372" s="9"/>
      <c r="J372" s="10">
        <f>ROUND( D$370*G372,2 )</f>
        <v>0</v>
      </c>
    </row>
    <row r="375" spans="1:10" x14ac:dyDescent="0.25">
      <c r="C375" s="5" t="s">
        <v>210</v>
      </c>
    </row>
    <row r="376" spans="1:10" x14ac:dyDescent="0.25">
      <c r="C376" s="5" t="s">
        <v>211</v>
      </c>
    </row>
    <row r="377" spans="1:10" x14ac:dyDescent="0.25">
      <c r="C377" s="5" t="s">
        <v>212</v>
      </c>
    </row>
    <row r="378" spans="1:10" x14ac:dyDescent="0.25">
      <c r="C378" s="5" t="s">
        <v>213</v>
      </c>
    </row>
    <row r="379" spans="1:10" x14ac:dyDescent="0.25">
      <c r="C379" s="5" t="s">
        <v>214</v>
      </c>
    </row>
    <row r="380" spans="1:10" x14ac:dyDescent="0.25">
      <c r="A380" s="5">
        <v>16</v>
      </c>
      <c r="B380" s="6" t="s">
        <v>209</v>
      </c>
      <c r="C380" s="5" t="s">
        <v>215</v>
      </c>
      <c r="D380" s="10">
        <v>0</v>
      </c>
      <c r="E380" s="5" t="s">
        <v>37</v>
      </c>
      <c r="F380" s="6" t="s">
        <v>13</v>
      </c>
      <c r="G380" s="8"/>
      <c r="H380" s="7">
        <f>ROUND( D$380*G380,0 )</f>
        <v>0</v>
      </c>
    </row>
    <row r="381" spans="1:10" x14ac:dyDescent="0.25">
      <c r="F381" s="6" t="s">
        <v>14</v>
      </c>
      <c r="G381" s="8"/>
      <c r="I381" s="7">
        <f>ROUND( D$380*G381,0 )</f>
        <v>0</v>
      </c>
    </row>
    <row r="382" spans="1:10" x14ac:dyDescent="0.25">
      <c r="F382" s="6" t="s">
        <v>15</v>
      </c>
      <c r="G382" s="9"/>
      <c r="J382" s="10">
        <f>ROUND( D$380*G382,2 )</f>
        <v>0</v>
      </c>
    </row>
    <row r="385" spans="1:10" x14ac:dyDescent="0.25">
      <c r="C385" s="5" t="s">
        <v>169</v>
      </c>
    </row>
    <row r="386" spans="1:10" x14ac:dyDescent="0.25">
      <c r="C386" s="5" t="s">
        <v>170</v>
      </c>
    </row>
    <row r="387" spans="1:10" x14ac:dyDescent="0.25">
      <c r="C387" s="5" t="s">
        <v>171</v>
      </c>
    </row>
    <row r="388" spans="1:10" x14ac:dyDescent="0.25">
      <c r="C388" s="5" t="s">
        <v>216</v>
      </c>
    </row>
    <row r="389" spans="1:10" x14ac:dyDescent="0.25">
      <c r="A389" s="5">
        <v>17</v>
      </c>
      <c r="B389" s="6" t="s">
        <v>218</v>
      </c>
      <c r="C389" s="5" t="s">
        <v>217</v>
      </c>
      <c r="D389" s="10">
        <v>0</v>
      </c>
      <c r="E389" s="5" t="s">
        <v>37</v>
      </c>
      <c r="F389" s="6" t="s">
        <v>13</v>
      </c>
      <c r="G389" s="8"/>
      <c r="H389" s="7">
        <f>ROUND( D$389*G389,0 )</f>
        <v>0</v>
      </c>
    </row>
    <row r="390" spans="1:10" x14ac:dyDescent="0.25">
      <c r="F390" s="6" t="s">
        <v>14</v>
      </c>
      <c r="G390" s="8"/>
      <c r="I390" s="7">
        <f>ROUND( D$389*G390,0 )</f>
        <v>0</v>
      </c>
    </row>
    <row r="391" spans="1:10" x14ac:dyDescent="0.25">
      <c r="F391" s="6" t="s">
        <v>15</v>
      </c>
      <c r="G391" s="9"/>
      <c r="J391" s="10">
        <f>ROUND( D$389*G391,2 )</f>
        <v>0</v>
      </c>
    </row>
    <row r="394" spans="1:10" x14ac:dyDescent="0.25">
      <c r="C394" s="5" t="s">
        <v>85</v>
      </c>
    </row>
    <row r="395" spans="1:10" x14ac:dyDescent="0.25">
      <c r="C395" s="5" t="s">
        <v>86</v>
      </c>
    </row>
    <row r="396" spans="1:10" x14ac:dyDescent="0.25">
      <c r="C396" s="5" t="s">
        <v>87</v>
      </c>
    </row>
    <row r="397" spans="1:10" x14ac:dyDescent="0.25">
      <c r="A397" s="5">
        <v>18</v>
      </c>
      <c r="B397" s="6" t="s">
        <v>89</v>
      </c>
      <c r="C397" s="5" t="s">
        <v>88</v>
      </c>
      <c r="D397" s="10">
        <v>0</v>
      </c>
      <c r="E397" s="5" t="s">
        <v>37</v>
      </c>
      <c r="F397" s="6" t="s">
        <v>13</v>
      </c>
      <c r="G397" s="8"/>
      <c r="H397" s="7">
        <f>ROUND( D$397*G397,0 )</f>
        <v>0</v>
      </c>
    </row>
    <row r="398" spans="1:10" x14ac:dyDescent="0.25">
      <c r="F398" s="6" t="s">
        <v>14</v>
      </c>
      <c r="G398" s="8"/>
      <c r="I398" s="7">
        <f>ROUND( D$397*G398,0 )</f>
        <v>0</v>
      </c>
    </row>
    <row r="399" spans="1:10" x14ac:dyDescent="0.25">
      <c r="F399" s="6" t="s">
        <v>15</v>
      </c>
      <c r="G399" s="9"/>
      <c r="J399" s="10">
        <f>ROUND( D$397*G399,2 )</f>
        <v>0</v>
      </c>
    </row>
    <row r="402" spans="1:10" x14ac:dyDescent="0.25">
      <c r="C402" s="5" t="s">
        <v>85</v>
      </c>
    </row>
    <row r="403" spans="1:10" x14ac:dyDescent="0.25">
      <c r="C403" s="5" t="s">
        <v>86</v>
      </c>
    </row>
    <row r="404" spans="1:10" x14ac:dyDescent="0.25">
      <c r="C404" s="5" t="s">
        <v>87</v>
      </c>
    </row>
    <row r="405" spans="1:10" x14ac:dyDescent="0.25">
      <c r="A405" s="5">
        <v>19</v>
      </c>
      <c r="B405" s="6" t="s">
        <v>220</v>
      </c>
      <c r="C405" s="5" t="s">
        <v>219</v>
      </c>
      <c r="D405" s="10">
        <v>0</v>
      </c>
      <c r="E405" s="5" t="s">
        <v>37</v>
      </c>
      <c r="F405" s="6" t="s">
        <v>13</v>
      </c>
      <c r="G405" s="8"/>
      <c r="H405" s="7">
        <f>ROUND( D$405*G405,0 )</f>
        <v>0</v>
      </c>
    </row>
    <row r="406" spans="1:10" x14ac:dyDescent="0.25">
      <c r="F406" s="6" t="s">
        <v>14</v>
      </c>
      <c r="G406" s="8"/>
      <c r="I406" s="7">
        <f>ROUND( D$405*G406,0 )</f>
        <v>0</v>
      </c>
    </row>
    <row r="407" spans="1:10" x14ac:dyDescent="0.25">
      <c r="F407" s="6" t="s">
        <v>15</v>
      </c>
      <c r="G407" s="9"/>
      <c r="J407" s="10">
        <f>ROUND( D$405*G407,2 )</f>
        <v>0</v>
      </c>
    </row>
    <row r="410" spans="1:10" x14ac:dyDescent="0.25">
      <c r="C410" s="5" t="s">
        <v>85</v>
      </c>
    </row>
    <row r="411" spans="1:10" x14ac:dyDescent="0.25">
      <c r="C411" s="5" t="s">
        <v>86</v>
      </c>
    </row>
    <row r="412" spans="1:10" x14ac:dyDescent="0.25">
      <c r="C412" s="5" t="s">
        <v>87</v>
      </c>
    </row>
    <row r="413" spans="1:10" x14ac:dyDescent="0.25">
      <c r="A413" s="5">
        <v>20</v>
      </c>
      <c r="B413" s="6" t="s">
        <v>222</v>
      </c>
      <c r="C413" s="5" t="s">
        <v>221</v>
      </c>
      <c r="D413" s="10">
        <v>0</v>
      </c>
      <c r="E413" s="5" t="s">
        <v>37</v>
      </c>
      <c r="F413" s="6" t="s">
        <v>13</v>
      </c>
      <c r="G413" s="8"/>
      <c r="H413" s="7">
        <f>ROUND( D$413*G413,0 )</f>
        <v>0</v>
      </c>
    </row>
    <row r="414" spans="1:10" x14ac:dyDescent="0.25">
      <c r="F414" s="6" t="s">
        <v>14</v>
      </c>
      <c r="G414" s="8"/>
      <c r="I414" s="7">
        <f>ROUND( D$413*G414,0 )</f>
        <v>0</v>
      </c>
    </row>
    <row r="415" spans="1:10" x14ac:dyDescent="0.25">
      <c r="F415" s="6" t="s">
        <v>15</v>
      </c>
      <c r="G415" s="9"/>
      <c r="J415" s="10">
        <f>ROUND( D$413*G415,2 )</f>
        <v>0</v>
      </c>
    </row>
    <row r="418" spans="1:10" x14ac:dyDescent="0.25">
      <c r="C418" s="5" t="s">
        <v>223</v>
      </c>
    </row>
    <row r="419" spans="1:10" x14ac:dyDescent="0.25">
      <c r="C419" s="5" t="s">
        <v>224</v>
      </c>
    </row>
    <row r="420" spans="1:10" x14ac:dyDescent="0.25">
      <c r="C420" s="5" t="s">
        <v>225</v>
      </c>
    </row>
    <row r="421" spans="1:10" x14ac:dyDescent="0.25">
      <c r="C421" s="5" t="s">
        <v>226</v>
      </c>
    </row>
    <row r="422" spans="1:10" x14ac:dyDescent="0.25">
      <c r="C422" s="5" t="s">
        <v>227</v>
      </c>
    </row>
    <row r="423" spans="1:10" x14ac:dyDescent="0.25">
      <c r="C423" s="5" t="s">
        <v>228</v>
      </c>
    </row>
    <row r="424" spans="1:10" x14ac:dyDescent="0.25">
      <c r="C424" s="5" t="s">
        <v>229</v>
      </c>
    </row>
    <row r="425" spans="1:10" x14ac:dyDescent="0.25">
      <c r="C425" s="5" t="s">
        <v>230</v>
      </c>
    </row>
    <row r="426" spans="1:10" x14ac:dyDescent="0.25">
      <c r="C426" s="5" t="s">
        <v>231</v>
      </c>
    </row>
    <row r="427" spans="1:10" x14ac:dyDescent="0.25">
      <c r="A427" s="5">
        <v>21</v>
      </c>
      <c r="B427" s="6" t="s">
        <v>233</v>
      </c>
      <c r="C427" s="5" t="s">
        <v>232</v>
      </c>
      <c r="D427" s="10">
        <v>0</v>
      </c>
      <c r="E427" s="5" t="s">
        <v>37</v>
      </c>
      <c r="F427" s="6" t="s">
        <v>13</v>
      </c>
      <c r="G427" s="8"/>
      <c r="H427" s="7">
        <f>ROUND( D$427*G427,0 )</f>
        <v>0</v>
      </c>
    </row>
    <row r="428" spans="1:10" x14ac:dyDescent="0.25">
      <c r="F428" s="6" t="s">
        <v>14</v>
      </c>
      <c r="G428" s="8"/>
      <c r="I428" s="7">
        <f>ROUND( D$427*G428,0 )</f>
        <v>0</v>
      </c>
    </row>
    <row r="429" spans="1:10" x14ac:dyDescent="0.25">
      <c r="F429" s="6" t="s">
        <v>15</v>
      </c>
      <c r="G429" s="9"/>
      <c r="J429" s="10">
        <f>ROUND( D$427*G429,2 )</f>
        <v>0</v>
      </c>
    </row>
    <row r="432" spans="1:10" x14ac:dyDescent="0.25">
      <c r="C432" s="5" t="s">
        <v>202</v>
      </c>
    </row>
    <row r="433" spans="1:10" x14ac:dyDescent="0.25">
      <c r="C433" s="5" t="s">
        <v>203</v>
      </c>
    </row>
    <row r="434" spans="1:10" x14ac:dyDescent="0.25">
      <c r="C434" s="5" t="s">
        <v>204</v>
      </c>
    </row>
    <row r="435" spans="1:10" x14ac:dyDescent="0.25">
      <c r="C435" s="5" t="s">
        <v>205</v>
      </c>
    </row>
    <row r="436" spans="1:10" x14ac:dyDescent="0.25">
      <c r="A436" s="5">
        <v>22</v>
      </c>
      <c r="B436" s="6" t="s">
        <v>235</v>
      </c>
      <c r="C436" s="5" t="s">
        <v>234</v>
      </c>
      <c r="D436" s="10">
        <v>0</v>
      </c>
      <c r="E436" s="5" t="s">
        <v>37</v>
      </c>
      <c r="F436" s="6" t="s">
        <v>13</v>
      </c>
      <c r="G436" s="8"/>
      <c r="H436" s="7">
        <f>ROUND( D$436*G436,0 )</f>
        <v>0</v>
      </c>
    </row>
    <row r="437" spans="1:10" x14ac:dyDescent="0.25">
      <c r="F437" s="6" t="s">
        <v>14</v>
      </c>
      <c r="G437" s="8"/>
      <c r="I437" s="7">
        <f>ROUND( D$436*G437,0 )</f>
        <v>0</v>
      </c>
    </row>
    <row r="438" spans="1:10" x14ac:dyDescent="0.25">
      <c r="F438" s="6" t="s">
        <v>15</v>
      </c>
      <c r="G438" s="9"/>
      <c r="J438" s="10">
        <f>ROUND( D$436*G438,2 )</f>
        <v>0</v>
      </c>
    </row>
    <row r="441" spans="1:10" x14ac:dyDescent="0.25">
      <c r="C441" s="5" t="s">
        <v>236</v>
      </c>
    </row>
    <row r="442" spans="1:10" x14ac:dyDescent="0.25">
      <c r="A442" s="5">
        <v>23</v>
      </c>
      <c r="B442" s="6" t="s">
        <v>238</v>
      </c>
      <c r="C442" s="5" t="s">
        <v>237</v>
      </c>
      <c r="D442" s="10">
        <v>0</v>
      </c>
      <c r="E442" s="5" t="s">
        <v>37</v>
      </c>
      <c r="F442" s="6" t="s">
        <v>13</v>
      </c>
      <c r="G442" s="8"/>
      <c r="H442" s="7">
        <f>ROUND( D$442*G442,0 )</f>
        <v>0</v>
      </c>
    </row>
    <row r="443" spans="1:10" x14ac:dyDescent="0.25">
      <c r="F443" s="6" t="s">
        <v>14</v>
      </c>
      <c r="G443" s="8"/>
      <c r="I443" s="7">
        <f>ROUND( D$442*G443,0 )</f>
        <v>0</v>
      </c>
    </row>
    <row r="444" spans="1:10" x14ac:dyDescent="0.25">
      <c r="F444" s="6" t="s">
        <v>15</v>
      </c>
      <c r="G444" s="9"/>
      <c r="J444" s="10">
        <f>ROUND( D$442*G444,2 )</f>
        <v>0</v>
      </c>
    </row>
    <row r="447" spans="1:10" x14ac:dyDescent="0.25">
      <c r="C447" s="5" t="s">
        <v>239</v>
      </c>
    </row>
    <row r="448" spans="1:10" x14ac:dyDescent="0.25">
      <c r="A448" s="5">
        <v>24</v>
      </c>
      <c r="B448" s="6" t="s">
        <v>241</v>
      </c>
      <c r="C448" s="5" t="s">
        <v>240</v>
      </c>
      <c r="D448" s="10">
        <v>0</v>
      </c>
      <c r="E448" s="5" t="s">
        <v>37</v>
      </c>
      <c r="F448" s="6" t="s">
        <v>13</v>
      </c>
      <c r="G448" s="8"/>
      <c r="H448" s="7">
        <f>ROUND( D$448*G448,0 )</f>
        <v>0</v>
      </c>
    </row>
    <row r="449" spans="1:10" x14ac:dyDescent="0.25">
      <c r="F449" s="6" t="s">
        <v>14</v>
      </c>
      <c r="G449" s="8"/>
      <c r="I449" s="7">
        <f>ROUND( D$448*G449,0 )</f>
        <v>0</v>
      </c>
    </row>
    <row r="450" spans="1:10" x14ac:dyDescent="0.25">
      <c r="F450" s="6" t="s">
        <v>15</v>
      </c>
      <c r="G450" s="9"/>
      <c r="J450" s="10">
        <f>ROUND( D$448*G450,2 )</f>
        <v>0</v>
      </c>
    </row>
    <row r="453" spans="1:10" x14ac:dyDescent="0.25">
      <c r="C453" s="5" t="s">
        <v>242</v>
      </c>
    </row>
    <row r="454" spans="1:10" x14ac:dyDescent="0.25">
      <c r="C454" s="5" t="s">
        <v>243</v>
      </c>
    </row>
    <row r="455" spans="1:10" x14ac:dyDescent="0.25">
      <c r="C455" s="5" t="s">
        <v>244</v>
      </c>
    </row>
    <row r="456" spans="1:10" x14ac:dyDescent="0.25">
      <c r="C456" s="5" t="s">
        <v>245</v>
      </c>
    </row>
    <row r="457" spans="1:10" x14ac:dyDescent="0.25">
      <c r="A457" s="5">
        <v>25</v>
      </c>
      <c r="B457" s="6" t="s">
        <v>247</v>
      </c>
      <c r="C457" s="5" t="s">
        <v>246</v>
      </c>
      <c r="D457" s="10">
        <v>0</v>
      </c>
      <c r="E457" s="5" t="s">
        <v>37</v>
      </c>
      <c r="F457" s="6" t="s">
        <v>13</v>
      </c>
      <c r="G457" s="8"/>
      <c r="H457" s="7">
        <f>ROUND( D$457*G457,0 )</f>
        <v>0</v>
      </c>
    </row>
    <row r="458" spans="1:10" x14ac:dyDescent="0.25">
      <c r="F458" s="6" t="s">
        <v>14</v>
      </c>
      <c r="G458" s="8"/>
      <c r="I458" s="7">
        <f>ROUND( D$457*G458,0 )</f>
        <v>0</v>
      </c>
    </row>
    <row r="459" spans="1:10" x14ac:dyDescent="0.25">
      <c r="F459" s="6" t="s">
        <v>15</v>
      </c>
      <c r="G459" s="9"/>
      <c r="J459" s="10">
        <f>ROUND( D$457*G459,2 )</f>
        <v>0</v>
      </c>
    </row>
    <row r="462" spans="1:10" x14ac:dyDescent="0.25">
      <c r="C462" s="5" t="s">
        <v>248</v>
      </c>
    </row>
    <row r="463" spans="1:10" x14ac:dyDescent="0.25">
      <c r="C463" s="5" t="s">
        <v>249</v>
      </c>
    </row>
    <row r="464" spans="1:10" x14ac:dyDescent="0.25">
      <c r="C464" s="5" t="s">
        <v>250</v>
      </c>
    </row>
    <row r="465" spans="1:10" x14ac:dyDescent="0.25">
      <c r="C465" s="5" t="s">
        <v>251</v>
      </c>
    </row>
    <row r="466" spans="1:10" x14ac:dyDescent="0.25">
      <c r="C466" s="5" t="s">
        <v>252</v>
      </c>
    </row>
    <row r="467" spans="1:10" x14ac:dyDescent="0.25">
      <c r="C467" s="5" t="s">
        <v>253</v>
      </c>
    </row>
    <row r="468" spans="1:10" x14ac:dyDescent="0.25">
      <c r="C468" s="5" t="s">
        <v>254</v>
      </c>
    </row>
    <row r="469" spans="1:10" x14ac:dyDescent="0.25">
      <c r="A469" s="5">
        <v>26</v>
      </c>
      <c r="B469" s="6" t="s">
        <v>201</v>
      </c>
      <c r="C469" s="5" t="s">
        <v>255</v>
      </c>
      <c r="D469" s="10">
        <v>0</v>
      </c>
      <c r="E469" s="5" t="s">
        <v>37</v>
      </c>
      <c r="F469" s="6" t="s">
        <v>13</v>
      </c>
      <c r="G469" s="8"/>
      <c r="H469" s="7">
        <f>ROUND( D$469*G469,0 )</f>
        <v>0</v>
      </c>
    </row>
    <row r="470" spans="1:10" x14ac:dyDescent="0.25">
      <c r="F470" s="6" t="s">
        <v>14</v>
      </c>
      <c r="G470" s="8"/>
      <c r="I470" s="7">
        <f>ROUND( D$469*G470,0 )</f>
        <v>0</v>
      </c>
    </row>
    <row r="471" spans="1:10" x14ac:dyDescent="0.25">
      <c r="F471" s="6" t="s">
        <v>15</v>
      </c>
      <c r="G471" s="9"/>
      <c r="J471" s="10">
        <f>ROUND( D$469*G471,2 )</f>
        <v>0</v>
      </c>
    </row>
    <row r="474" spans="1:10" x14ac:dyDescent="0.25">
      <c r="C474" s="5" t="s">
        <v>153</v>
      </c>
    </row>
    <row r="475" spans="1:10" x14ac:dyDescent="0.25">
      <c r="C475" s="5" t="s">
        <v>142</v>
      </c>
    </row>
    <row r="476" spans="1:10" x14ac:dyDescent="0.25">
      <c r="C476" s="5" t="s">
        <v>154</v>
      </c>
    </row>
    <row r="477" spans="1:10" x14ac:dyDescent="0.25">
      <c r="C477" s="5" t="s">
        <v>155</v>
      </c>
    </row>
    <row r="478" spans="1:10" x14ac:dyDescent="0.25">
      <c r="A478" s="5">
        <v>27</v>
      </c>
      <c r="B478" s="6" t="s">
        <v>257</v>
      </c>
      <c r="C478" s="5" t="s">
        <v>256</v>
      </c>
      <c r="D478" s="10">
        <v>0</v>
      </c>
      <c r="E478" s="5" t="s">
        <v>37</v>
      </c>
      <c r="F478" s="6" t="s">
        <v>13</v>
      </c>
      <c r="G478" s="8"/>
      <c r="H478" s="7">
        <f>ROUND( D$478*G478,0 )</f>
        <v>0</v>
      </c>
    </row>
    <row r="479" spans="1:10" x14ac:dyDescent="0.25">
      <c r="F479" s="6" t="s">
        <v>14</v>
      </c>
      <c r="G479" s="8"/>
      <c r="I479" s="7">
        <f>ROUND( D$478*G479,0 )</f>
        <v>0</v>
      </c>
    </row>
    <row r="480" spans="1:10" x14ac:dyDescent="0.25">
      <c r="F480" s="6" t="s">
        <v>15</v>
      </c>
      <c r="G480" s="8"/>
      <c r="J480" s="7">
        <f>ROUND( D$478*G480,0 )</f>
        <v>0</v>
      </c>
    </row>
    <row r="483" spans="1:10" x14ac:dyDescent="0.25">
      <c r="C483" s="5" t="s">
        <v>153</v>
      </c>
    </row>
    <row r="484" spans="1:10" x14ac:dyDescent="0.25">
      <c r="C484" s="5" t="s">
        <v>142</v>
      </c>
    </row>
    <row r="485" spans="1:10" x14ac:dyDescent="0.25">
      <c r="C485" s="5" t="s">
        <v>165</v>
      </c>
    </row>
    <row r="486" spans="1:10" x14ac:dyDescent="0.25">
      <c r="C486" s="5" t="s">
        <v>166</v>
      </c>
    </row>
    <row r="487" spans="1:10" x14ac:dyDescent="0.25">
      <c r="A487" s="5">
        <v>28</v>
      </c>
      <c r="B487" s="6" t="s">
        <v>259</v>
      </c>
      <c r="C487" s="5" t="s">
        <v>258</v>
      </c>
      <c r="D487" s="10">
        <v>0</v>
      </c>
      <c r="E487" s="5" t="s">
        <v>37</v>
      </c>
      <c r="F487" s="6" t="s">
        <v>13</v>
      </c>
      <c r="G487" s="8"/>
      <c r="H487" s="7">
        <f>ROUND( D$487*G487,0 )</f>
        <v>0</v>
      </c>
    </row>
    <row r="488" spans="1:10" x14ac:dyDescent="0.25">
      <c r="F488" s="6" t="s">
        <v>14</v>
      </c>
      <c r="G488" s="8"/>
      <c r="I488" s="7">
        <f>ROUND( D$487*G488,0 )</f>
        <v>0</v>
      </c>
    </row>
    <row r="489" spans="1:10" x14ac:dyDescent="0.25">
      <c r="F489" s="6" t="s">
        <v>15</v>
      </c>
      <c r="G489" s="8"/>
      <c r="J489" s="7">
        <f>ROUND( D$487*G489,0 )</f>
        <v>0</v>
      </c>
    </row>
    <row r="492" spans="1:10" x14ac:dyDescent="0.25">
      <c r="C492" s="5" t="s">
        <v>153</v>
      </c>
    </row>
    <row r="493" spans="1:10" x14ac:dyDescent="0.25">
      <c r="C493" s="5" t="s">
        <v>142</v>
      </c>
    </row>
    <row r="494" spans="1:10" x14ac:dyDescent="0.25">
      <c r="C494" s="5" t="s">
        <v>165</v>
      </c>
    </row>
    <row r="495" spans="1:10" x14ac:dyDescent="0.25">
      <c r="C495" s="5" t="s">
        <v>166</v>
      </c>
    </row>
    <row r="496" spans="1:10" x14ac:dyDescent="0.25">
      <c r="A496" s="5">
        <v>29</v>
      </c>
      <c r="B496" s="6" t="s">
        <v>168</v>
      </c>
      <c r="C496" s="5" t="s">
        <v>260</v>
      </c>
      <c r="D496" s="10">
        <v>0</v>
      </c>
      <c r="E496" s="5" t="s">
        <v>37</v>
      </c>
      <c r="F496" s="6" t="s">
        <v>13</v>
      </c>
      <c r="G496" s="8"/>
      <c r="H496" s="7">
        <f>ROUND( D$496*G496,0 )</f>
        <v>0</v>
      </c>
    </row>
    <row r="497" spans="1:10" x14ac:dyDescent="0.25">
      <c r="F497" s="6" t="s">
        <v>14</v>
      </c>
      <c r="G497" s="8"/>
      <c r="I497" s="7">
        <f>ROUND( D$496*G497,0 )</f>
        <v>0</v>
      </c>
    </row>
    <row r="498" spans="1:10" x14ac:dyDescent="0.25">
      <c r="F498" s="6" t="s">
        <v>15</v>
      </c>
      <c r="G498" s="8"/>
      <c r="J498" s="7">
        <f>ROUND( D$496*G498,0 )</f>
        <v>0</v>
      </c>
    </row>
    <row r="501" spans="1:10" x14ac:dyDescent="0.25">
      <c r="C501" s="5" t="s">
        <v>261</v>
      </c>
    </row>
    <row r="502" spans="1:10" x14ac:dyDescent="0.25">
      <c r="C502" s="5" t="s">
        <v>262</v>
      </c>
    </row>
    <row r="503" spans="1:10" x14ac:dyDescent="0.25">
      <c r="A503" s="5">
        <v>30</v>
      </c>
      <c r="B503" s="6" t="s">
        <v>264</v>
      </c>
      <c r="C503" s="5" t="s">
        <v>263</v>
      </c>
      <c r="D503" s="10">
        <v>0</v>
      </c>
      <c r="E503" s="5" t="s">
        <v>37</v>
      </c>
      <c r="F503" s="6" t="s">
        <v>13</v>
      </c>
      <c r="G503" s="8"/>
      <c r="H503" s="7">
        <f>ROUND( D$503*G503,0 )</f>
        <v>0</v>
      </c>
    </row>
    <row r="504" spans="1:10" x14ac:dyDescent="0.25">
      <c r="F504" s="6" t="s">
        <v>14</v>
      </c>
      <c r="G504" s="8"/>
      <c r="I504" s="7">
        <f>ROUND( D$503*G504,0 )</f>
        <v>0</v>
      </c>
    </row>
    <row r="505" spans="1:10" x14ac:dyDescent="0.25">
      <c r="F505" s="6" t="s">
        <v>15</v>
      </c>
      <c r="G505" s="9"/>
      <c r="J505" s="10">
        <f>ROUND( D$503*G505,2 )</f>
        <v>0</v>
      </c>
    </row>
    <row r="508" spans="1:10" x14ac:dyDescent="0.25">
      <c r="C508" s="5" t="s">
        <v>169</v>
      </c>
    </row>
    <row r="509" spans="1:10" x14ac:dyDescent="0.25">
      <c r="C509" s="5" t="s">
        <v>170</v>
      </c>
    </row>
    <row r="510" spans="1:10" x14ac:dyDescent="0.25">
      <c r="C510" s="5" t="s">
        <v>171</v>
      </c>
    </row>
    <row r="511" spans="1:10" x14ac:dyDescent="0.25">
      <c r="C511" s="5" t="s">
        <v>172</v>
      </c>
    </row>
    <row r="512" spans="1:10" x14ac:dyDescent="0.25">
      <c r="A512" s="5">
        <v>31</v>
      </c>
      <c r="B512" s="6" t="s">
        <v>266</v>
      </c>
      <c r="C512" s="5" t="s">
        <v>265</v>
      </c>
      <c r="D512" s="10">
        <v>0</v>
      </c>
      <c r="E512" s="5" t="s">
        <v>37</v>
      </c>
      <c r="F512" s="6" t="s">
        <v>13</v>
      </c>
      <c r="G512" s="8"/>
      <c r="H512" s="7">
        <f>ROUND( D$512*G512,0 )</f>
        <v>0</v>
      </c>
    </row>
    <row r="513" spans="1:10" x14ac:dyDescent="0.25">
      <c r="F513" s="6" t="s">
        <v>14</v>
      </c>
      <c r="G513" s="8"/>
      <c r="I513" s="7">
        <f>ROUND( D$512*G513,0 )</f>
        <v>0</v>
      </c>
    </row>
    <row r="514" spans="1:10" x14ac:dyDescent="0.25">
      <c r="F514" s="6" t="s">
        <v>15</v>
      </c>
      <c r="G514" s="9"/>
      <c r="J514" s="10">
        <f>ROUND( D$512*G514,2 )</f>
        <v>0</v>
      </c>
    </row>
    <row r="517" spans="1:10" x14ac:dyDescent="0.25">
      <c r="C517" s="5" t="s">
        <v>179</v>
      </c>
    </row>
    <row r="518" spans="1:10" x14ac:dyDescent="0.25">
      <c r="C518" s="5" t="s">
        <v>180</v>
      </c>
    </row>
    <row r="519" spans="1:10" x14ac:dyDescent="0.25">
      <c r="C519" s="5" t="s">
        <v>267</v>
      </c>
    </row>
    <row r="520" spans="1:10" x14ac:dyDescent="0.25">
      <c r="A520" s="5">
        <v>32</v>
      </c>
      <c r="B520" s="6" t="s">
        <v>269</v>
      </c>
      <c r="C520" s="5" t="s">
        <v>268</v>
      </c>
      <c r="D520" s="10">
        <v>0</v>
      </c>
      <c r="E520" s="5" t="s">
        <v>37</v>
      </c>
      <c r="F520" s="6" t="s">
        <v>13</v>
      </c>
      <c r="G520" s="8"/>
      <c r="H520" s="7">
        <f>ROUND( D$520*G520,0 )</f>
        <v>0</v>
      </c>
    </row>
    <row r="521" spans="1:10" x14ac:dyDescent="0.25">
      <c r="F521" s="6" t="s">
        <v>14</v>
      </c>
      <c r="G521" s="8"/>
      <c r="I521" s="7">
        <f>ROUND( D$520*G521,0 )</f>
        <v>0</v>
      </c>
    </row>
    <row r="522" spans="1:10" x14ac:dyDescent="0.25">
      <c r="F522" s="6" t="s">
        <v>15</v>
      </c>
      <c r="G522" s="9"/>
      <c r="J522" s="10">
        <f>ROUND( D$520*G522,2 )</f>
        <v>0</v>
      </c>
    </row>
    <row r="525" spans="1:10" x14ac:dyDescent="0.25">
      <c r="C525" s="5" t="s">
        <v>169</v>
      </c>
    </row>
    <row r="526" spans="1:10" x14ac:dyDescent="0.25">
      <c r="C526" s="5" t="s">
        <v>170</v>
      </c>
    </row>
    <row r="527" spans="1:10" x14ac:dyDescent="0.25">
      <c r="C527" s="5" t="s">
        <v>171</v>
      </c>
    </row>
    <row r="528" spans="1:10" x14ac:dyDescent="0.25">
      <c r="C528" s="5" t="s">
        <v>172</v>
      </c>
    </row>
    <row r="529" spans="1:10" x14ac:dyDescent="0.25">
      <c r="A529" s="5">
        <v>33</v>
      </c>
      <c r="B529" s="6" t="s">
        <v>271</v>
      </c>
      <c r="C529" s="5" t="s">
        <v>270</v>
      </c>
      <c r="D529" s="10">
        <v>0</v>
      </c>
      <c r="E529" s="5" t="s">
        <v>37</v>
      </c>
      <c r="F529" s="6" t="s">
        <v>13</v>
      </c>
      <c r="G529" s="8"/>
      <c r="H529" s="7">
        <f>ROUND( D$529*G529,0 )</f>
        <v>0</v>
      </c>
    </row>
    <row r="530" spans="1:10" x14ac:dyDescent="0.25">
      <c r="F530" s="6" t="s">
        <v>14</v>
      </c>
      <c r="G530" s="8"/>
      <c r="I530" s="7">
        <f>ROUND( D$529*G530,0 )</f>
        <v>0</v>
      </c>
    </row>
    <row r="531" spans="1:10" x14ac:dyDescent="0.25">
      <c r="F531" s="6" t="s">
        <v>15</v>
      </c>
      <c r="G531" s="9"/>
      <c r="J531" s="10">
        <f>ROUND( D$529*G531,2 )</f>
        <v>0</v>
      </c>
    </row>
    <row r="534" spans="1:10" x14ac:dyDescent="0.25">
      <c r="C534" s="5" t="s">
        <v>202</v>
      </c>
    </row>
    <row r="535" spans="1:10" x14ac:dyDescent="0.25">
      <c r="C535" s="5" t="s">
        <v>203</v>
      </c>
    </row>
    <row r="536" spans="1:10" x14ac:dyDescent="0.25">
      <c r="C536" s="5" t="s">
        <v>204</v>
      </c>
    </row>
    <row r="537" spans="1:10" x14ac:dyDescent="0.25">
      <c r="C537" s="5" t="s">
        <v>205</v>
      </c>
    </row>
    <row r="538" spans="1:10" x14ac:dyDescent="0.25">
      <c r="A538" s="5">
        <v>34</v>
      </c>
      <c r="B538" s="6" t="s">
        <v>273</v>
      </c>
      <c r="C538" s="5" t="s">
        <v>272</v>
      </c>
      <c r="D538" s="10">
        <v>0</v>
      </c>
      <c r="E538" s="5" t="s">
        <v>37</v>
      </c>
      <c r="F538" s="6" t="s">
        <v>13</v>
      </c>
      <c r="G538" s="8"/>
      <c r="H538" s="7">
        <f>ROUND( D$538*G538,0 )</f>
        <v>0</v>
      </c>
    </row>
    <row r="539" spans="1:10" x14ac:dyDescent="0.25">
      <c r="F539" s="6" t="s">
        <v>14</v>
      </c>
      <c r="G539" s="8"/>
      <c r="I539" s="7">
        <f>ROUND( D$538*G539,0 )</f>
        <v>0</v>
      </c>
    </row>
    <row r="540" spans="1:10" x14ac:dyDescent="0.25">
      <c r="F540" s="6" t="s">
        <v>15</v>
      </c>
      <c r="G540" s="9"/>
      <c r="J540" s="10">
        <f>ROUND( D$538*G540,2 )</f>
        <v>0</v>
      </c>
    </row>
    <row r="543" spans="1:10" x14ac:dyDescent="0.25">
      <c r="C543" s="5" t="s">
        <v>274</v>
      </c>
    </row>
    <row r="544" spans="1:10" x14ac:dyDescent="0.25">
      <c r="C544" s="5" t="s">
        <v>275</v>
      </c>
    </row>
    <row r="545" spans="1:10" x14ac:dyDescent="0.25">
      <c r="C545" s="5" t="s">
        <v>276</v>
      </c>
    </row>
    <row r="546" spans="1:10" x14ac:dyDescent="0.25">
      <c r="A546" s="5">
        <v>35</v>
      </c>
      <c r="B546" s="6" t="s">
        <v>278</v>
      </c>
      <c r="C546" s="5" t="s">
        <v>277</v>
      </c>
      <c r="D546" s="10">
        <v>0</v>
      </c>
      <c r="E546" s="5" t="s">
        <v>37</v>
      </c>
      <c r="F546" s="6" t="s">
        <v>13</v>
      </c>
      <c r="G546" s="8"/>
      <c r="H546" s="7">
        <f>ROUND( D$546*G546,0 )</f>
        <v>0</v>
      </c>
    </row>
    <row r="547" spans="1:10" x14ac:dyDescent="0.25">
      <c r="F547" s="6" t="s">
        <v>14</v>
      </c>
      <c r="G547" s="8"/>
      <c r="I547" s="7">
        <f>ROUND( D$546*G547,0 )</f>
        <v>0</v>
      </c>
    </row>
    <row r="548" spans="1:10" x14ac:dyDescent="0.25">
      <c r="F548" s="6" t="s">
        <v>15</v>
      </c>
      <c r="G548" s="9"/>
      <c r="J548" s="10">
        <f>ROUND( D$546*G548,2 )</f>
        <v>0</v>
      </c>
    </row>
    <row r="551" spans="1:10" x14ac:dyDescent="0.25">
      <c r="C551" s="5" t="s">
        <v>127</v>
      </c>
    </row>
    <row r="552" spans="1:10" x14ac:dyDescent="0.25">
      <c r="C552" s="5" t="s">
        <v>128</v>
      </c>
    </row>
    <row r="553" spans="1:10" x14ac:dyDescent="0.25">
      <c r="C553" s="5" t="s">
        <v>133</v>
      </c>
    </row>
    <row r="554" spans="1:10" x14ac:dyDescent="0.25">
      <c r="C554" s="5" t="s">
        <v>134</v>
      </c>
    </row>
    <row r="555" spans="1:10" x14ac:dyDescent="0.25">
      <c r="A555" s="5">
        <v>36</v>
      </c>
      <c r="B555" s="6" t="s">
        <v>135</v>
      </c>
      <c r="C555" s="5" t="s">
        <v>131</v>
      </c>
      <c r="D555" s="7">
        <v>0</v>
      </c>
      <c r="E555" s="5" t="s">
        <v>119</v>
      </c>
      <c r="F555" s="6" t="s">
        <v>13</v>
      </c>
      <c r="G555" s="9"/>
      <c r="H555" s="10">
        <f>ROUND( D$555*G555,2 )</f>
        <v>0</v>
      </c>
    </row>
    <row r="556" spans="1:10" x14ac:dyDescent="0.25">
      <c r="F556" s="6" t="s">
        <v>14</v>
      </c>
      <c r="G556" s="8"/>
      <c r="I556" s="7">
        <f>ROUND( D$555*G556,0 )</f>
        <v>0</v>
      </c>
    </row>
    <row r="557" spans="1:10" x14ac:dyDescent="0.25">
      <c r="F557" s="6" t="s">
        <v>15</v>
      </c>
      <c r="G557" s="8"/>
      <c r="J557" s="7">
        <f>ROUND( D$555*G557,0 )</f>
        <v>0</v>
      </c>
    </row>
    <row r="560" spans="1:10" x14ac:dyDescent="0.25">
      <c r="C560" s="5" t="s">
        <v>136</v>
      </c>
    </row>
    <row r="561" spans="1:10" x14ac:dyDescent="0.25">
      <c r="C561" s="5" t="s">
        <v>137</v>
      </c>
    </row>
    <row r="562" spans="1:10" x14ac:dyDescent="0.25">
      <c r="A562" s="5">
        <v>37</v>
      </c>
      <c r="B562" s="6" t="s">
        <v>139</v>
      </c>
      <c r="C562" s="5" t="s">
        <v>138</v>
      </c>
      <c r="D562" s="7">
        <v>0</v>
      </c>
      <c r="E562" s="5" t="s">
        <v>119</v>
      </c>
      <c r="F562" s="6" t="s">
        <v>13</v>
      </c>
      <c r="G562" s="9"/>
      <c r="H562" s="7">
        <f>ROUND( D$562*G562,0 )</f>
        <v>0</v>
      </c>
    </row>
    <row r="563" spans="1:10" x14ac:dyDescent="0.25">
      <c r="F563" s="6" t="s">
        <v>14</v>
      </c>
      <c r="G563" s="9"/>
      <c r="I563" s="10">
        <f>ROUND( D$562*G563,2 )</f>
        <v>0</v>
      </c>
    </row>
    <row r="564" spans="1:10" x14ac:dyDescent="0.25">
      <c r="F564" s="6" t="s">
        <v>15</v>
      </c>
      <c r="G564" s="8"/>
      <c r="J564" s="7">
        <f>ROUND( D$562*G564,0 )</f>
        <v>0</v>
      </c>
    </row>
    <row r="567" spans="1:10" x14ac:dyDescent="0.25">
      <c r="C567" s="5" t="s">
        <v>113</v>
      </c>
    </row>
    <row r="568" spans="1:10" x14ac:dyDescent="0.25">
      <c r="C568" s="5" t="s">
        <v>114</v>
      </c>
    </row>
    <row r="569" spans="1:10" x14ac:dyDescent="0.25">
      <c r="C569" s="5" t="s">
        <v>115</v>
      </c>
    </row>
    <row r="570" spans="1:10" x14ac:dyDescent="0.25">
      <c r="C570" s="5" t="s">
        <v>116</v>
      </c>
    </row>
    <row r="571" spans="1:10" x14ac:dyDescent="0.25">
      <c r="A571" s="5">
        <v>38</v>
      </c>
      <c r="B571" s="6" t="s">
        <v>118</v>
      </c>
      <c r="C571" s="5" t="s">
        <v>117</v>
      </c>
      <c r="D571" s="7">
        <v>0</v>
      </c>
      <c r="E571" s="5" t="s">
        <v>119</v>
      </c>
      <c r="F571" s="6" t="s">
        <v>13</v>
      </c>
      <c r="G571" s="9"/>
      <c r="H571" s="10">
        <f>ROUND( D$571*G571,2 )</f>
        <v>0</v>
      </c>
    </row>
    <row r="572" spans="1:10" x14ac:dyDescent="0.25">
      <c r="F572" s="6" t="s">
        <v>14</v>
      </c>
      <c r="G572" s="8"/>
      <c r="I572" s="7">
        <f>ROUND( D$571*G572,0 )</f>
        <v>0</v>
      </c>
    </row>
    <row r="573" spans="1:10" x14ac:dyDescent="0.25">
      <c r="F573" s="6" t="s">
        <v>15</v>
      </c>
      <c r="G573" s="8"/>
      <c r="J573" s="7">
        <f>ROUND( D$571*G573,0 )</f>
        <v>0</v>
      </c>
    </row>
    <row r="576" spans="1:10" x14ac:dyDescent="0.25">
      <c r="C576" s="5" t="s">
        <v>279</v>
      </c>
    </row>
    <row r="577" spans="1:10" x14ac:dyDescent="0.25">
      <c r="C577" s="5" t="s">
        <v>280</v>
      </c>
    </row>
    <row r="578" spans="1:10" x14ac:dyDescent="0.25">
      <c r="A578" s="5">
        <v>39</v>
      </c>
      <c r="B578" s="6" t="s">
        <v>281</v>
      </c>
      <c r="C578" s="5"/>
      <c r="D578" s="10">
        <v>0</v>
      </c>
      <c r="E578" s="5" t="s">
        <v>97</v>
      </c>
      <c r="F578" s="6" t="s">
        <v>13</v>
      </c>
      <c r="G578" s="9"/>
      <c r="H578" s="10">
        <f>ROUND( D$578*G578,2 )</f>
        <v>0</v>
      </c>
    </row>
    <row r="579" spans="1:10" x14ac:dyDescent="0.25">
      <c r="F579" s="6" t="s">
        <v>14</v>
      </c>
      <c r="G579" s="8"/>
      <c r="I579" s="7">
        <f>ROUND( D$578*G579,0 )</f>
        <v>0</v>
      </c>
    </row>
    <row r="580" spans="1:10" x14ac:dyDescent="0.25">
      <c r="F580" s="6" t="s">
        <v>15</v>
      </c>
      <c r="G580" s="9"/>
      <c r="J580" s="10">
        <f>ROUND( D$578*G580,2 )</f>
        <v>0</v>
      </c>
    </row>
    <row r="583" spans="1:10" x14ac:dyDescent="0.25">
      <c r="C583" s="5" t="s">
        <v>279</v>
      </c>
    </row>
    <row r="584" spans="1:10" x14ac:dyDescent="0.25">
      <c r="C584" s="5" t="s">
        <v>282</v>
      </c>
    </row>
    <row r="585" spans="1:10" x14ac:dyDescent="0.25">
      <c r="A585" s="5">
        <v>40</v>
      </c>
      <c r="B585" s="6" t="s">
        <v>283</v>
      </c>
      <c r="C585" s="5"/>
      <c r="D585" s="10">
        <v>0</v>
      </c>
      <c r="E585" s="5" t="s">
        <v>97</v>
      </c>
      <c r="F585" s="6" t="s">
        <v>13</v>
      </c>
      <c r="G585" s="9"/>
      <c r="H585" s="10">
        <f>ROUND( D$585*G585,2 )</f>
        <v>0</v>
      </c>
    </row>
    <row r="586" spans="1:10" x14ac:dyDescent="0.25">
      <c r="F586" s="6" t="s">
        <v>14</v>
      </c>
      <c r="G586" s="8"/>
      <c r="I586" s="7">
        <f>ROUND( D$585*G586,0 )</f>
        <v>0</v>
      </c>
    </row>
    <row r="587" spans="1:10" x14ac:dyDescent="0.25">
      <c r="F587" s="6" t="s">
        <v>15</v>
      </c>
      <c r="G587" s="9"/>
      <c r="J587" s="10">
        <f>ROUND( D$585*G587,2 )</f>
        <v>0</v>
      </c>
    </row>
    <row r="589" spans="1:10" ht="15.75" thickBot="1" x14ac:dyDescent="0.3"/>
    <row r="590" spans="1:10" ht="15.75" x14ac:dyDescent="0.25">
      <c r="A590" s="4"/>
      <c r="H590" s="11">
        <f>ROUND( SUM(H243:H589),0 )</f>
        <v>0</v>
      </c>
      <c r="I590" s="11">
        <f>ROUND( SUM(I243:I589),0 )</f>
        <v>0</v>
      </c>
      <c r="J590" s="11">
        <f>ROUND( SUM(J243:J589),0 )</f>
        <v>0</v>
      </c>
    </row>
    <row r="591" spans="1:10" ht="15.75" x14ac:dyDescent="0.25">
      <c r="A591" s="4" t="s">
        <v>284</v>
      </c>
    </row>
    <row r="593" spans="1:10" x14ac:dyDescent="0.25">
      <c r="C593" s="5" t="s">
        <v>158</v>
      </c>
    </row>
    <row r="594" spans="1:10" x14ac:dyDescent="0.25">
      <c r="C594" s="5" t="s">
        <v>159</v>
      </c>
    </row>
    <row r="595" spans="1:10" x14ac:dyDescent="0.25">
      <c r="C595" s="5" t="s">
        <v>160</v>
      </c>
    </row>
    <row r="596" spans="1:10" x14ac:dyDescent="0.25">
      <c r="C596" s="5" t="s">
        <v>285</v>
      </c>
    </row>
    <row r="597" spans="1:10" x14ac:dyDescent="0.25">
      <c r="C597" s="5" t="s">
        <v>162</v>
      </c>
    </row>
    <row r="598" spans="1:10" x14ac:dyDescent="0.25">
      <c r="A598" s="5">
        <v>1</v>
      </c>
      <c r="B598" s="6" t="s">
        <v>287</v>
      </c>
      <c r="C598" s="5" t="s">
        <v>286</v>
      </c>
      <c r="D598" s="10">
        <f>ROUND( 72,2 )</f>
        <v>72</v>
      </c>
      <c r="E598" s="5" t="s">
        <v>12</v>
      </c>
      <c r="F598" s="6" t="s">
        <v>13</v>
      </c>
      <c r="G598" s="8"/>
      <c r="H598" s="7">
        <f>ROUND( D$598*G598,0 )</f>
        <v>0</v>
      </c>
    </row>
    <row r="599" spans="1:10" x14ac:dyDescent="0.25">
      <c r="F599" s="6" t="s">
        <v>14</v>
      </c>
      <c r="G599" s="8"/>
      <c r="I599" s="7">
        <f>ROUND( D$598*G599,0 )</f>
        <v>0</v>
      </c>
    </row>
    <row r="600" spans="1:10" x14ac:dyDescent="0.25">
      <c r="F600" s="6" t="s">
        <v>15</v>
      </c>
      <c r="G600" s="9"/>
      <c r="J600" s="10">
        <f>ROUND( D$598*G600,2 )</f>
        <v>0</v>
      </c>
    </row>
    <row r="603" spans="1:10" x14ac:dyDescent="0.25">
      <c r="C603" s="5" t="s">
        <v>141</v>
      </c>
    </row>
    <row r="604" spans="1:10" x14ac:dyDescent="0.25">
      <c r="C604" s="5" t="s">
        <v>142</v>
      </c>
    </row>
    <row r="605" spans="1:10" x14ac:dyDescent="0.25">
      <c r="C605" s="5" t="s">
        <v>143</v>
      </c>
    </row>
    <row r="606" spans="1:10" x14ac:dyDescent="0.25">
      <c r="C606" s="5" t="s">
        <v>144</v>
      </c>
    </row>
    <row r="607" spans="1:10" x14ac:dyDescent="0.25">
      <c r="A607" s="5">
        <v>2</v>
      </c>
      <c r="B607" s="6" t="s">
        <v>150</v>
      </c>
      <c r="C607" s="5" t="s">
        <v>149</v>
      </c>
      <c r="D607" s="10">
        <f>ROUND( 50,2 )</f>
        <v>50</v>
      </c>
      <c r="E607" s="5" t="s">
        <v>12</v>
      </c>
      <c r="F607" s="6" t="s">
        <v>13</v>
      </c>
      <c r="G607" s="8"/>
      <c r="H607" s="7">
        <f>ROUND( D$607*G607,0 )</f>
        <v>0</v>
      </c>
    </row>
    <row r="608" spans="1:10" x14ac:dyDescent="0.25">
      <c r="F608" s="6" t="s">
        <v>14</v>
      </c>
      <c r="G608" s="8"/>
      <c r="I608" s="7">
        <f>ROUND( D$607*G608,0 )</f>
        <v>0</v>
      </c>
    </row>
    <row r="609" spans="1:10" x14ac:dyDescent="0.25">
      <c r="F609" s="6" t="s">
        <v>15</v>
      </c>
      <c r="G609" s="8"/>
      <c r="J609" s="7">
        <f>ROUND( D$607*G609,0 )</f>
        <v>0</v>
      </c>
    </row>
    <row r="612" spans="1:10" x14ac:dyDescent="0.25">
      <c r="C612" s="5" t="s">
        <v>141</v>
      </c>
    </row>
    <row r="613" spans="1:10" x14ac:dyDescent="0.25">
      <c r="C613" s="5" t="s">
        <v>142</v>
      </c>
    </row>
    <row r="614" spans="1:10" x14ac:dyDescent="0.25">
      <c r="C614" s="5" t="s">
        <v>143</v>
      </c>
    </row>
    <row r="615" spans="1:10" x14ac:dyDescent="0.25">
      <c r="C615" s="5" t="s">
        <v>144</v>
      </c>
    </row>
    <row r="616" spans="1:10" x14ac:dyDescent="0.25">
      <c r="A616" s="5">
        <v>3</v>
      </c>
      <c r="B616" s="6" t="s">
        <v>289</v>
      </c>
      <c r="C616" s="5" t="s">
        <v>288</v>
      </c>
      <c r="D616" s="10">
        <f>ROUND( 90,2 )</f>
        <v>90</v>
      </c>
      <c r="E616" s="5" t="s">
        <v>12</v>
      </c>
      <c r="F616" s="6" t="s">
        <v>13</v>
      </c>
      <c r="G616" s="8"/>
      <c r="H616" s="7">
        <f>ROUND( D$616*G616,0 )</f>
        <v>0</v>
      </c>
    </row>
    <row r="617" spans="1:10" x14ac:dyDescent="0.25">
      <c r="F617" s="6" t="s">
        <v>14</v>
      </c>
      <c r="G617" s="8"/>
      <c r="I617" s="7">
        <f>ROUND( D$616*G617,0 )</f>
        <v>0</v>
      </c>
    </row>
    <row r="618" spans="1:10" x14ac:dyDescent="0.25">
      <c r="F618" s="6" t="s">
        <v>15</v>
      </c>
      <c r="G618" s="8"/>
      <c r="J618" s="7">
        <f>ROUND( D$616*G618,0 )</f>
        <v>0</v>
      </c>
    </row>
    <row r="621" spans="1:10" x14ac:dyDescent="0.25">
      <c r="C621" s="5" t="s">
        <v>158</v>
      </c>
    </row>
    <row r="622" spans="1:10" x14ac:dyDescent="0.25">
      <c r="C622" s="5" t="s">
        <v>159</v>
      </c>
    </row>
    <row r="623" spans="1:10" x14ac:dyDescent="0.25">
      <c r="C623" s="5" t="s">
        <v>290</v>
      </c>
    </row>
    <row r="624" spans="1:10" x14ac:dyDescent="0.25">
      <c r="C624" s="5" t="s">
        <v>285</v>
      </c>
    </row>
    <row r="625" spans="1:10" x14ac:dyDescent="0.25">
      <c r="C625" s="5" t="s">
        <v>162</v>
      </c>
    </row>
    <row r="626" spans="1:10" x14ac:dyDescent="0.25">
      <c r="A626" s="5">
        <v>4</v>
      </c>
      <c r="B626" s="6" t="s">
        <v>292</v>
      </c>
      <c r="C626" s="5" t="s">
        <v>291</v>
      </c>
      <c r="D626" s="10">
        <f>ROUND( 6,2 )</f>
        <v>6</v>
      </c>
      <c r="E626" s="5" t="s">
        <v>12</v>
      </c>
      <c r="F626" s="6" t="s">
        <v>13</v>
      </c>
      <c r="G626" s="8"/>
      <c r="H626" s="7">
        <f>ROUND( D$626*G626,0 )</f>
        <v>0</v>
      </c>
    </row>
    <row r="627" spans="1:10" x14ac:dyDescent="0.25">
      <c r="F627" s="6" t="s">
        <v>14</v>
      </c>
      <c r="G627" s="8"/>
      <c r="I627" s="7">
        <f>ROUND( D$626*G627,0 )</f>
        <v>0</v>
      </c>
    </row>
    <row r="628" spans="1:10" x14ac:dyDescent="0.25">
      <c r="F628" s="6" t="s">
        <v>15</v>
      </c>
      <c r="G628" s="9"/>
      <c r="J628" s="10">
        <f>ROUND( D$626*G628,2 )</f>
        <v>0</v>
      </c>
    </row>
    <row r="631" spans="1:10" x14ac:dyDescent="0.25">
      <c r="C631" s="5" t="s">
        <v>293</v>
      </c>
    </row>
    <row r="632" spans="1:10" x14ac:dyDescent="0.25">
      <c r="A632" s="5">
        <v>5</v>
      </c>
      <c r="B632" s="6" t="s">
        <v>294</v>
      </c>
      <c r="C632" s="5" t="s">
        <v>293</v>
      </c>
      <c r="D632" s="10">
        <f>ROUND( 2,2 )</f>
        <v>2</v>
      </c>
      <c r="E632" s="5" t="s">
        <v>37</v>
      </c>
      <c r="F632" s="6" t="s">
        <v>13</v>
      </c>
      <c r="G632" s="8"/>
      <c r="H632" s="7">
        <f>ROUND( D$632*G632,0 )</f>
        <v>0</v>
      </c>
    </row>
    <row r="633" spans="1:10" x14ac:dyDescent="0.25">
      <c r="F633" s="6" t="s">
        <v>14</v>
      </c>
      <c r="G633" s="8"/>
      <c r="I633" s="7">
        <f>ROUND( D$632*G633,0 )</f>
        <v>0</v>
      </c>
    </row>
    <row r="634" spans="1:10" x14ac:dyDescent="0.25">
      <c r="F634" s="6" t="s">
        <v>15</v>
      </c>
      <c r="G634" s="9"/>
      <c r="J634" s="10">
        <f>ROUND( D$632*G634,2 )</f>
        <v>0</v>
      </c>
    </row>
    <row r="637" spans="1:10" x14ac:dyDescent="0.25">
      <c r="C637" s="5" t="s">
        <v>295</v>
      </c>
    </row>
    <row r="638" spans="1:10" x14ac:dyDescent="0.25">
      <c r="A638" s="5">
        <v>6</v>
      </c>
      <c r="B638" s="6" t="s">
        <v>294</v>
      </c>
      <c r="C638" s="5" t="s">
        <v>293</v>
      </c>
      <c r="D638" s="10">
        <f>ROUND( 2,2 )</f>
        <v>2</v>
      </c>
      <c r="E638" s="5" t="s">
        <v>37</v>
      </c>
      <c r="F638" s="6" t="s">
        <v>13</v>
      </c>
      <c r="G638" s="8"/>
      <c r="H638" s="7">
        <f>ROUND( D$638*G638,0 )</f>
        <v>0</v>
      </c>
    </row>
    <row r="639" spans="1:10" x14ac:dyDescent="0.25">
      <c r="F639" s="6" t="s">
        <v>14</v>
      </c>
      <c r="G639" s="8"/>
      <c r="I639" s="7">
        <f>ROUND( D$638*G639,0 )</f>
        <v>0</v>
      </c>
    </row>
    <row r="640" spans="1:10" x14ac:dyDescent="0.25">
      <c r="F640" s="6" t="s">
        <v>15</v>
      </c>
      <c r="G640" s="9"/>
      <c r="J640" s="10">
        <f>ROUND( D$638*G640,2 )</f>
        <v>0</v>
      </c>
    </row>
    <row r="643" spans="1:10" x14ac:dyDescent="0.25">
      <c r="C643" s="5" t="s">
        <v>158</v>
      </c>
    </row>
    <row r="644" spans="1:10" x14ac:dyDescent="0.25">
      <c r="C644" s="5" t="s">
        <v>159</v>
      </c>
    </row>
    <row r="645" spans="1:10" x14ac:dyDescent="0.25">
      <c r="C645" s="5" t="s">
        <v>160</v>
      </c>
    </row>
    <row r="646" spans="1:10" x14ac:dyDescent="0.25">
      <c r="C646" s="5" t="s">
        <v>161</v>
      </c>
    </row>
    <row r="647" spans="1:10" x14ac:dyDescent="0.25">
      <c r="C647" s="5" t="s">
        <v>162</v>
      </c>
    </row>
    <row r="648" spans="1:10" x14ac:dyDescent="0.25">
      <c r="A648" s="5">
        <v>7</v>
      </c>
      <c r="B648" s="6" t="s">
        <v>164</v>
      </c>
      <c r="C648" s="5" t="s">
        <v>163</v>
      </c>
      <c r="D648" s="10">
        <f>ROUND( 9,2 )</f>
        <v>9</v>
      </c>
      <c r="E648" s="5" t="s">
        <v>12</v>
      </c>
      <c r="F648" s="6" t="s">
        <v>13</v>
      </c>
      <c r="G648" s="8"/>
      <c r="H648" s="7">
        <f>ROUND( D$648*G648,0 )</f>
        <v>0</v>
      </c>
    </row>
    <row r="649" spans="1:10" x14ac:dyDescent="0.25">
      <c r="F649" s="6" t="s">
        <v>14</v>
      </c>
      <c r="G649" s="8"/>
      <c r="I649" s="7">
        <f>ROUND( D$648*G649,0 )</f>
        <v>0</v>
      </c>
    </row>
    <row r="650" spans="1:10" x14ac:dyDescent="0.25">
      <c r="F650" s="6" t="s">
        <v>15</v>
      </c>
      <c r="G650" s="9"/>
      <c r="J650" s="10">
        <f>ROUND( D$648*G650,2 )</f>
        <v>0</v>
      </c>
    </row>
    <row r="653" spans="1:10" x14ac:dyDescent="0.25">
      <c r="C653" s="5" t="s">
        <v>158</v>
      </c>
    </row>
    <row r="654" spans="1:10" x14ac:dyDescent="0.25">
      <c r="C654" s="5" t="s">
        <v>296</v>
      </c>
    </row>
    <row r="655" spans="1:10" x14ac:dyDescent="0.25">
      <c r="C655" s="5" t="s">
        <v>297</v>
      </c>
    </row>
    <row r="656" spans="1:10" x14ac:dyDescent="0.25">
      <c r="C656" s="5" t="s">
        <v>298</v>
      </c>
    </row>
    <row r="657" spans="1:10" x14ac:dyDescent="0.25">
      <c r="C657" s="5" t="s">
        <v>162</v>
      </c>
    </row>
    <row r="658" spans="1:10" x14ac:dyDescent="0.25">
      <c r="C658" s="5" t="s">
        <v>160</v>
      </c>
    </row>
    <row r="659" spans="1:10" x14ac:dyDescent="0.25">
      <c r="C659" s="5" t="s">
        <v>161</v>
      </c>
    </row>
    <row r="660" spans="1:10" x14ac:dyDescent="0.25">
      <c r="A660" s="5">
        <v>8</v>
      </c>
      <c r="B660" s="6" t="s">
        <v>300</v>
      </c>
      <c r="C660" s="5" t="s">
        <v>299</v>
      </c>
      <c r="D660" s="10">
        <f>ROUND( 6,2 )</f>
        <v>6</v>
      </c>
      <c r="E660" s="5" t="s">
        <v>12</v>
      </c>
      <c r="F660" s="6" t="s">
        <v>13</v>
      </c>
      <c r="G660" s="8"/>
      <c r="H660" s="7">
        <f>ROUND( D$660*G660,0 )</f>
        <v>0</v>
      </c>
    </row>
    <row r="661" spans="1:10" x14ac:dyDescent="0.25">
      <c r="F661" s="6" t="s">
        <v>14</v>
      </c>
      <c r="G661" s="8"/>
      <c r="I661" s="7">
        <f>ROUND( D$660*G661,0 )</f>
        <v>0</v>
      </c>
    </row>
    <row r="662" spans="1:10" x14ac:dyDescent="0.25">
      <c r="F662" s="6" t="s">
        <v>15</v>
      </c>
      <c r="G662" s="9"/>
      <c r="J662" s="10">
        <f>ROUND( D$660*G662,2 )</f>
        <v>0</v>
      </c>
    </row>
    <row r="665" spans="1:10" x14ac:dyDescent="0.25">
      <c r="C665" s="5" t="s">
        <v>158</v>
      </c>
    </row>
    <row r="666" spans="1:10" x14ac:dyDescent="0.25">
      <c r="C666" s="5" t="s">
        <v>159</v>
      </c>
    </row>
    <row r="667" spans="1:10" x14ac:dyDescent="0.25">
      <c r="C667" s="5" t="s">
        <v>301</v>
      </c>
    </row>
    <row r="668" spans="1:10" x14ac:dyDescent="0.25">
      <c r="C668" s="5" t="s">
        <v>302</v>
      </c>
    </row>
    <row r="669" spans="1:10" x14ac:dyDescent="0.25">
      <c r="C669" s="5" t="s">
        <v>297</v>
      </c>
    </row>
    <row r="670" spans="1:10" x14ac:dyDescent="0.25">
      <c r="C670" s="5" t="s">
        <v>298</v>
      </c>
    </row>
    <row r="671" spans="1:10" x14ac:dyDescent="0.25">
      <c r="C671" s="5" t="s">
        <v>162</v>
      </c>
    </row>
    <row r="672" spans="1:10" x14ac:dyDescent="0.25">
      <c r="C672" s="5" t="s">
        <v>303</v>
      </c>
    </row>
    <row r="673" spans="1:10" x14ac:dyDescent="0.25">
      <c r="A673" s="5">
        <v>9</v>
      </c>
      <c r="B673" s="6" t="s">
        <v>305</v>
      </c>
      <c r="C673" s="5" t="s">
        <v>304</v>
      </c>
      <c r="D673" s="10">
        <f>ROUND( 24,2 )</f>
        <v>24</v>
      </c>
      <c r="E673" s="5" t="s">
        <v>12</v>
      </c>
      <c r="F673" s="6" t="s">
        <v>13</v>
      </c>
      <c r="G673" s="8"/>
      <c r="H673" s="7">
        <f>ROUND( D$673*G673,0 )</f>
        <v>0</v>
      </c>
    </row>
    <row r="674" spans="1:10" x14ac:dyDescent="0.25">
      <c r="F674" s="6" t="s">
        <v>14</v>
      </c>
      <c r="G674" s="8"/>
      <c r="I674" s="7">
        <f>ROUND( D$673*G674,0 )</f>
        <v>0</v>
      </c>
    </row>
    <row r="675" spans="1:10" x14ac:dyDescent="0.25">
      <c r="F675" s="6" t="s">
        <v>15</v>
      </c>
      <c r="G675" s="9"/>
      <c r="J675" s="10">
        <f>ROUND( D$673*G675,2 )</f>
        <v>0</v>
      </c>
    </row>
    <row r="678" spans="1:10" x14ac:dyDescent="0.25">
      <c r="C678" s="5" t="s">
        <v>306</v>
      </c>
    </row>
    <row r="679" spans="1:10" x14ac:dyDescent="0.25">
      <c r="C679" s="5" t="s">
        <v>307</v>
      </c>
    </row>
    <row r="680" spans="1:10" x14ac:dyDescent="0.25">
      <c r="C680" s="5" t="s">
        <v>308</v>
      </c>
    </row>
    <row r="681" spans="1:10" x14ac:dyDescent="0.25">
      <c r="C681" s="5" t="s">
        <v>309</v>
      </c>
    </row>
    <row r="682" spans="1:10" x14ac:dyDescent="0.25">
      <c r="A682" s="5">
        <v>10</v>
      </c>
      <c r="B682" s="6" t="s">
        <v>311</v>
      </c>
      <c r="C682" s="5" t="s">
        <v>310</v>
      </c>
      <c r="D682" s="10">
        <f>ROUND( 10,2 )</f>
        <v>10</v>
      </c>
      <c r="E682" s="5" t="s">
        <v>12</v>
      </c>
      <c r="F682" s="6" t="s">
        <v>13</v>
      </c>
      <c r="G682" s="8"/>
      <c r="H682" s="7">
        <f>ROUND( D$682*G682,0 )</f>
        <v>0</v>
      </c>
    </row>
    <row r="683" spans="1:10" x14ac:dyDescent="0.25">
      <c r="F683" s="6" t="s">
        <v>14</v>
      </c>
      <c r="G683" s="9"/>
      <c r="I683" s="7">
        <f>ROUND( D$682*G683,0 )</f>
        <v>0</v>
      </c>
    </row>
    <row r="684" spans="1:10" x14ac:dyDescent="0.25">
      <c r="F684" s="6" t="s">
        <v>15</v>
      </c>
      <c r="G684" s="8"/>
      <c r="J684" s="7">
        <f>ROUND( D$682*G684,0 )</f>
        <v>0</v>
      </c>
    </row>
    <row r="687" spans="1:10" x14ac:dyDescent="0.25">
      <c r="C687" s="5" t="s">
        <v>312</v>
      </c>
    </row>
    <row r="688" spans="1:10" x14ac:dyDescent="0.25">
      <c r="C688" s="5" t="s">
        <v>313</v>
      </c>
    </row>
    <row r="689" spans="1:10" x14ac:dyDescent="0.25">
      <c r="C689" s="5" t="s">
        <v>314</v>
      </c>
    </row>
    <row r="690" spans="1:10" x14ac:dyDescent="0.25">
      <c r="A690" s="5">
        <v>11</v>
      </c>
      <c r="B690" s="6" t="s">
        <v>316</v>
      </c>
      <c r="C690" s="5" t="s">
        <v>315</v>
      </c>
      <c r="D690" s="10">
        <f>ROUND( 2,2 )</f>
        <v>2</v>
      </c>
      <c r="E690" s="5" t="s">
        <v>37</v>
      </c>
      <c r="F690" s="6" t="s">
        <v>13</v>
      </c>
      <c r="G690" s="8"/>
      <c r="H690" s="7">
        <f>ROUND( D$690*G690,0 )</f>
        <v>0</v>
      </c>
    </row>
    <row r="691" spans="1:10" x14ac:dyDescent="0.25">
      <c r="F691" s="6" t="s">
        <v>14</v>
      </c>
      <c r="G691" s="8"/>
      <c r="I691" s="7">
        <f>ROUND( D$690*G691,0 )</f>
        <v>0</v>
      </c>
    </row>
    <row r="692" spans="1:10" x14ac:dyDescent="0.25">
      <c r="F692" s="6" t="s">
        <v>15</v>
      </c>
      <c r="G692" s="9"/>
      <c r="J692" s="10">
        <f>ROUND( D$690*G692,2 )</f>
        <v>0</v>
      </c>
    </row>
    <row r="695" spans="1:10" x14ac:dyDescent="0.25">
      <c r="C695" s="5" t="s">
        <v>317</v>
      </c>
    </row>
    <row r="696" spans="1:10" x14ac:dyDescent="0.25">
      <c r="C696" s="5" t="s">
        <v>318</v>
      </c>
    </row>
    <row r="697" spans="1:10" x14ac:dyDescent="0.25">
      <c r="C697" s="5" t="s">
        <v>319</v>
      </c>
    </row>
    <row r="698" spans="1:10" x14ac:dyDescent="0.25">
      <c r="C698" s="5" t="s">
        <v>320</v>
      </c>
    </row>
    <row r="699" spans="1:10" x14ac:dyDescent="0.25">
      <c r="C699" s="5" t="s">
        <v>321</v>
      </c>
    </row>
    <row r="700" spans="1:10" x14ac:dyDescent="0.25">
      <c r="C700" s="5" t="s">
        <v>322</v>
      </c>
    </row>
    <row r="701" spans="1:10" x14ac:dyDescent="0.25">
      <c r="A701" s="5">
        <v>12</v>
      </c>
      <c r="B701" s="6" t="s">
        <v>316</v>
      </c>
      <c r="C701" s="5" t="s">
        <v>323</v>
      </c>
      <c r="D701" s="10">
        <f>ROUND( 3,2 )</f>
        <v>3</v>
      </c>
      <c r="E701" s="5" t="s">
        <v>37</v>
      </c>
      <c r="F701" s="6" t="s">
        <v>13</v>
      </c>
      <c r="G701" s="8"/>
      <c r="H701" s="7">
        <f>ROUND( D$701*G701,0 )</f>
        <v>0</v>
      </c>
    </row>
    <row r="702" spans="1:10" x14ac:dyDescent="0.25">
      <c r="F702" s="6" t="s">
        <v>14</v>
      </c>
      <c r="G702" s="8"/>
      <c r="I702" s="7">
        <f>ROUND( D$701*G702,0 )</f>
        <v>0</v>
      </c>
    </row>
    <row r="703" spans="1:10" x14ac:dyDescent="0.25">
      <c r="F703" s="6" t="s">
        <v>15</v>
      </c>
      <c r="G703" s="9"/>
      <c r="J703" s="10">
        <f>ROUND( D$701*G703,2 )</f>
        <v>0</v>
      </c>
    </row>
    <row r="706" spans="1:10" x14ac:dyDescent="0.25">
      <c r="C706" s="5" t="s">
        <v>324</v>
      </c>
    </row>
    <row r="707" spans="1:10" x14ac:dyDescent="0.25">
      <c r="C707" s="5" t="s">
        <v>325</v>
      </c>
    </row>
    <row r="708" spans="1:10" x14ac:dyDescent="0.25">
      <c r="A708" s="5">
        <v>13</v>
      </c>
      <c r="B708" s="6" t="s">
        <v>327</v>
      </c>
      <c r="C708" s="5" t="s">
        <v>326</v>
      </c>
      <c r="D708" s="10">
        <f>ROUND( 2,2 )</f>
        <v>2</v>
      </c>
      <c r="E708" s="5" t="s">
        <v>37</v>
      </c>
      <c r="F708" s="6" t="s">
        <v>13</v>
      </c>
      <c r="G708" s="8"/>
      <c r="H708" s="7">
        <f>ROUND( D$708*G708,0 )</f>
        <v>0</v>
      </c>
    </row>
    <row r="709" spans="1:10" x14ac:dyDescent="0.25">
      <c r="F709" s="6" t="s">
        <v>14</v>
      </c>
      <c r="G709" s="8"/>
      <c r="I709" s="7">
        <f>ROUND( D$708*G709,0 )</f>
        <v>0</v>
      </c>
    </row>
    <row r="710" spans="1:10" x14ac:dyDescent="0.25">
      <c r="F710" s="6" t="s">
        <v>15</v>
      </c>
      <c r="G710" s="9"/>
      <c r="J710" s="10">
        <f>ROUND( D$708*G710,2 )</f>
        <v>0</v>
      </c>
    </row>
    <row r="713" spans="1:10" x14ac:dyDescent="0.25">
      <c r="C713" s="5" t="s">
        <v>326</v>
      </c>
    </row>
    <row r="714" spans="1:10" x14ac:dyDescent="0.25">
      <c r="C714" s="5" t="s">
        <v>325</v>
      </c>
    </row>
    <row r="715" spans="1:10" x14ac:dyDescent="0.25">
      <c r="A715" s="5">
        <v>14</v>
      </c>
      <c r="B715" s="6" t="s">
        <v>327</v>
      </c>
      <c r="C715" s="5" t="s">
        <v>326</v>
      </c>
      <c r="D715" s="10">
        <f>ROUND( 1,2 )</f>
        <v>1</v>
      </c>
      <c r="E715" s="5" t="s">
        <v>37</v>
      </c>
      <c r="F715" s="6" t="s">
        <v>13</v>
      </c>
      <c r="G715" s="8"/>
      <c r="H715" s="7">
        <f>ROUND( D$715*G715,0 )</f>
        <v>0</v>
      </c>
    </row>
    <row r="716" spans="1:10" x14ac:dyDescent="0.25">
      <c r="F716" s="6" t="s">
        <v>14</v>
      </c>
      <c r="G716" s="8"/>
      <c r="I716" s="7">
        <f>ROUND( D$715*G716,0 )</f>
        <v>0</v>
      </c>
    </row>
    <row r="717" spans="1:10" x14ac:dyDescent="0.25">
      <c r="F717" s="6" t="s">
        <v>15</v>
      </c>
      <c r="G717" s="9"/>
      <c r="J717" s="10">
        <f>ROUND( D$715*G717,2 )</f>
        <v>0</v>
      </c>
    </row>
    <row r="720" spans="1:10" x14ac:dyDescent="0.25">
      <c r="C720" s="5" t="s">
        <v>141</v>
      </c>
    </row>
    <row r="721" spans="1:10" x14ac:dyDescent="0.25">
      <c r="C721" s="5" t="s">
        <v>142</v>
      </c>
    </row>
    <row r="722" spans="1:10" x14ac:dyDescent="0.25">
      <c r="C722" s="5" t="s">
        <v>143</v>
      </c>
    </row>
    <row r="723" spans="1:10" x14ac:dyDescent="0.25">
      <c r="C723" s="5" t="s">
        <v>144</v>
      </c>
    </row>
    <row r="724" spans="1:10" x14ac:dyDescent="0.25">
      <c r="A724" s="5">
        <v>15</v>
      </c>
      <c r="B724" s="6" t="s">
        <v>329</v>
      </c>
      <c r="C724" s="5" t="s">
        <v>328</v>
      </c>
      <c r="D724" s="7">
        <f>ROUND( 100,2 )</f>
        <v>100</v>
      </c>
      <c r="E724" s="5" t="s">
        <v>12</v>
      </c>
      <c r="F724" s="6" t="s">
        <v>13</v>
      </c>
      <c r="G724" s="8"/>
      <c r="H724" s="7">
        <f>ROUND( D$724*G724,0 )</f>
        <v>0</v>
      </c>
    </row>
    <row r="725" spans="1:10" x14ac:dyDescent="0.25">
      <c r="F725" s="6" t="s">
        <v>14</v>
      </c>
      <c r="G725" s="8"/>
      <c r="I725" s="7">
        <f>ROUND( D$724*G725,0 )</f>
        <v>0</v>
      </c>
    </row>
    <row r="726" spans="1:10" x14ac:dyDescent="0.25">
      <c r="F726" s="6" t="s">
        <v>15</v>
      </c>
      <c r="G726" s="8"/>
      <c r="J726" s="7">
        <f>ROUND( D$724*G726,0 )</f>
        <v>0</v>
      </c>
    </row>
    <row r="729" spans="1:10" x14ac:dyDescent="0.25">
      <c r="C729" s="5" t="s">
        <v>330</v>
      </c>
    </row>
    <row r="730" spans="1:10" x14ac:dyDescent="0.25">
      <c r="C730" s="5" t="s">
        <v>331</v>
      </c>
    </row>
    <row r="731" spans="1:10" x14ac:dyDescent="0.25">
      <c r="A731" s="5">
        <v>16</v>
      </c>
      <c r="B731" s="6" t="s">
        <v>333</v>
      </c>
      <c r="C731" s="5" t="s">
        <v>332</v>
      </c>
      <c r="D731" s="7">
        <f>ROUND( 100,2 )</f>
        <v>100</v>
      </c>
      <c r="E731" s="5" t="s">
        <v>12</v>
      </c>
      <c r="F731" s="6" t="s">
        <v>13</v>
      </c>
      <c r="G731" s="9"/>
      <c r="H731" s="7">
        <f>ROUND( D$731*G731,0 )</f>
        <v>0</v>
      </c>
    </row>
    <row r="732" spans="1:10" x14ac:dyDescent="0.25">
      <c r="F732" s="6" t="s">
        <v>14</v>
      </c>
      <c r="G732" s="9"/>
      <c r="I732" s="7">
        <f>ROUND( D$731*G732,0 )</f>
        <v>0</v>
      </c>
    </row>
    <row r="733" spans="1:10" x14ac:dyDescent="0.25">
      <c r="F733" s="6" t="s">
        <v>15</v>
      </c>
      <c r="G733" s="9"/>
      <c r="J733" s="10">
        <f>ROUND( D$731*G733,2 )</f>
        <v>0</v>
      </c>
    </row>
    <row r="736" spans="1:10" x14ac:dyDescent="0.25">
      <c r="C736" s="5" t="s">
        <v>153</v>
      </c>
    </row>
    <row r="737" spans="1:10" x14ac:dyDescent="0.25">
      <c r="C737" s="5" t="s">
        <v>142</v>
      </c>
    </row>
    <row r="738" spans="1:10" x14ac:dyDescent="0.25">
      <c r="C738" s="5" t="s">
        <v>154</v>
      </c>
    </row>
    <row r="739" spans="1:10" x14ac:dyDescent="0.25">
      <c r="C739" s="5" t="s">
        <v>155</v>
      </c>
    </row>
    <row r="740" spans="1:10" x14ac:dyDescent="0.25">
      <c r="A740" s="5">
        <v>17</v>
      </c>
      <c r="B740" s="6" t="s">
        <v>335</v>
      </c>
      <c r="C740" s="5" t="s">
        <v>334</v>
      </c>
      <c r="D740" s="10">
        <f>ROUND( 4,2 )</f>
        <v>4</v>
      </c>
      <c r="E740" s="5" t="s">
        <v>37</v>
      </c>
      <c r="F740" s="6" t="s">
        <v>13</v>
      </c>
      <c r="G740" s="8"/>
      <c r="H740" s="7">
        <f>ROUND( D$740*G740,0 )</f>
        <v>0</v>
      </c>
    </row>
    <row r="741" spans="1:10" x14ac:dyDescent="0.25">
      <c r="F741" s="6" t="s">
        <v>14</v>
      </c>
      <c r="G741" s="8"/>
      <c r="I741" s="7">
        <f>ROUND( D$740*G741,0 )</f>
        <v>0</v>
      </c>
    </row>
    <row r="742" spans="1:10" x14ac:dyDescent="0.25">
      <c r="F742" s="6" t="s">
        <v>15</v>
      </c>
      <c r="G742" s="8"/>
      <c r="J742" s="7">
        <f>ROUND( D$740*G742,0 )</f>
        <v>0</v>
      </c>
    </row>
    <row r="745" spans="1:10" x14ac:dyDescent="0.25">
      <c r="C745" s="5" t="s">
        <v>153</v>
      </c>
    </row>
    <row r="746" spans="1:10" x14ac:dyDescent="0.25">
      <c r="C746" s="5" t="s">
        <v>142</v>
      </c>
    </row>
    <row r="747" spans="1:10" x14ac:dyDescent="0.25">
      <c r="C747" s="5" t="s">
        <v>336</v>
      </c>
    </row>
    <row r="748" spans="1:10" x14ac:dyDescent="0.25">
      <c r="A748" s="5">
        <v>18</v>
      </c>
      <c r="B748" s="6" t="s">
        <v>338</v>
      </c>
      <c r="C748" s="5" t="s">
        <v>337</v>
      </c>
      <c r="D748" s="10">
        <f>ROUND( 2,2 )</f>
        <v>2</v>
      </c>
      <c r="E748" s="5" t="s">
        <v>37</v>
      </c>
      <c r="F748" s="6" t="s">
        <v>13</v>
      </c>
      <c r="G748" s="8"/>
      <c r="H748" s="7">
        <f>ROUND( D$748*G748,0 )</f>
        <v>0</v>
      </c>
    </row>
    <row r="749" spans="1:10" x14ac:dyDescent="0.25">
      <c r="F749" s="6" t="s">
        <v>14</v>
      </c>
      <c r="G749" s="8"/>
      <c r="I749" s="7">
        <f>ROUND( D$748*G749,0 )</f>
        <v>0</v>
      </c>
    </row>
    <row r="750" spans="1:10" x14ac:dyDescent="0.25">
      <c r="F750" s="6" t="s">
        <v>15</v>
      </c>
      <c r="G750" s="8"/>
      <c r="J750" s="7">
        <f>ROUND( D$748*G750,0 )</f>
        <v>0</v>
      </c>
    </row>
    <row r="753" spans="1:10" x14ac:dyDescent="0.25">
      <c r="C753" s="5" t="s">
        <v>158</v>
      </c>
    </row>
    <row r="754" spans="1:10" x14ac:dyDescent="0.25">
      <c r="C754" s="5" t="s">
        <v>297</v>
      </c>
    </row>
    <row r="755" spans="1:10" x14ac:dyDescent="0.25">
      <c r="C755" s="5" t="s">
        <v>298</v>
      </c>
    </row>
    <row r="756" spans="1:10" x14ac:dyDescent="0.25">
      <c r="C756" s="5" t="s">
        <v>162</v>
      </c>
    </row>
    <row r="757" spans="1:10" x14ac:dyDescent="0.25">
      <c r="C757" s="5" t="s">
        <v>339</v>
      </c>
    </row>
    <row r="758" spans="1:10" x14ac:dyDescent="0.25">
      <c r="A758" s="5">
        <v>19</v>
      </c>
      <c r="B758" s="6" t="s">
        <v>340</v>
      </c>
      <c r="C758" s="5" t="s">
        <v>299</v>
      </c>
      <c r="D758" s="10">
        <f>ROUND( 6,2 )</f>
        <v>6</v>
      </c>
      <c r="E758" s="5" t="s">
        <v>12</v>
      </c>
      <c r="F758" s="6" t="s">
        <v>13</v>
      </c>
      <c r="G758" s="8"/>
      <c r="H758" s="7">
        <f>ROUND( D$758*G758,0 )</f>
        <v>0</v>
      </c>
    </row>
    <row r="759" spans="1:10" x14ac:dyDescent="0.25">
      <c r="F759" s="6" t="s">
        <v>14</v>
      </c>
      <c r="G759" s="8"/>
      <c r="I759" s="7">
        <f>ROUND( D$758*G759,0 )</f>
        <v>0</v>
      </c>
    </row>
    <row r="760" spans="1:10" x14ac:dyDescent="0.25">
      <c r="F760" s="6" t="s">
        <v>15</v>
      </c>
      <c r="G760" s="9"/>
      <c r="J760" s="10">
        <f>ROUND( D$758*G760,2 )</f>
        <v>0</v>
      </c>
    </row>
    <row r="763" spans="1:10" x14ac:dyDescent="0.25">
      <c r="C763" s="5" t="s">
        <v>341</v>
      </c>
    </row>
    <row r="764" spans="1:10" x14ac:dyDescent="0.25">
      <c r="C764" s="5" t="s">
        <v>342</v>
      </c>
    </row>
    <row r="765" spans="1:10" x14ac:dyDescent="0.25">
      <c r="C765" s="5" t="s">
        <v>343</v>
      </c>
    </row>
    <row r="766" spans="1:10" x14ac:dyDescent="0.25">
      <c r="C766" s="5" t="s">
        <v>344</v>
      </c>
    </row>
    <row r="767" spans="1:10" x14ac:dyDescent="0.25">
      <c r="C767" s="5" t="s">
        <v>345</v>
      </c>
    </row>
    <row r="768" spans="1:10" x14ac:dyDescent="0.25">
      <c r="A768" s="5">
        <v>20</v>
      </c>
      <c r="B768" s="6" t="s">
        <v>347</v>
      </c>
      <c r="C768" s="5" t="s">
        <v>346</v>
      </c>
      <c r="D768" s="10">
        <f>ROUND( 2,2 )</f>
        <v>2</v>
      </c>
      <c r="E768" s="5" t="s">
        <v>37</v>
      </c>
      <c r="F768" s="6" t="s">
        <v>13</v>
      </c>
      <c r="G768" s="8"/>
      <c r="H768" s="7">
        <f>ROUND( D$768*G768,0 )</f>
        <v>0</v>
      </c>
    </row>
    <row r="769" spans="1:10" x14ac:dyDescent="0.25">
      <c r="F769" s="6" t="s">
        <v>14</v>
      </c>
      <c r="G769" s="8"/>
      <c r="I769" s="7">
        <f>ROUND( D$768*G769,0 )</f>
        <v>0</v>
      </c>
    </row>
    <row r="770" spans="1:10" x14ac:dyDescent="0.25">
      <c r="F770" s="6" t="s">
        <v>15</v>
      </c>
      <c r="G770" s="9"/>
      <c r="J770" s="10">
        <f>ROUND( D$768*G770,2 )</f>
        <v>0</v>
      </c>
    </row>
    <row r="773" spans="1:10" x14ac:dyDescent="0.25">
      <c r="C773" s="5" t="s">
        <v>348</v>
      </c>
    </row>
    <row r="774" spans="1:10" x14ac:dyDescent="0.25">
      <c r="C774" s="5" t="s">
        <v>349</v>
      </c>
    </row>
    <row r="775" spans="1:10" x14ac:dyDescent="0.25">
      <c r="C775" s="5" t="s">
        <v>350</v>
      </c>
    </row>
    <row r="776" spans="1:10" x14ac:dyDescent="0.25">
      <c r="A776" s="5">
        <v>21</v>
      </c>
      <c r="B776" s="6" t="s">
        <v>352</v>
      </c>
      <c r="C776" s="5" t="s">
        <v>351</v>
      </c>
      <c r="D776" s="10">
        <f>ROUND( 0.4,2 )</f>
        <v>0.4</v>
      </c>
      <c r="E776" s="5" t="s">
        <v>119</v>
      </c>
      <c r="F776" s="6" t="s">
        <v>13</v>
      </c>
      <c r="G776" s="8"/>
      <c r="H776" s="7">
        <f>ROUND( D$776*G776,0 )</f>
        <v>0</v>
      </c>
    </row>
    <row r="777" spans="1:10" x14ac:dyDescent="0.25">
      <c r="F777" s="6" t="s">
        <v>14</v>
      </c>
      <c r="G777" s="8"/>
      <c r="I777" s="7">
        <f>ROUND( D$776*G777,0 )</f>
        <v>0</v>
      </c>
    </row>
    <row r="778" spans="1:10" x14ac:dyDescent="0.25">
      <c r="F778" s="6" t="s">
        <v>15</v>
      </c>
      <c r="G778" s="8"/>
      <c r="J778" s="7">
        <f>ROUND( D$776*G778,0 )</f>
        <v>0</v>
      </c>
    </row>
    <row r="781" spans="1:10" x14ac:dyDescent="0.25">
      <c r="C781" s="5" t="s">
        <v>353</v>
      </c>
    </row>
    <row r="782" spans="1:10" x14ac:dyDescent="0.25">
      <c r="C782" s="5" t="s">
        <v>354</v>
      </c>
    </row>
    <row r="783" spans="1:10" x14ac:dyDescent="0.25">
      <c r="C783" s="5" t="s">
        <v>355</v>
      </c>
    </row>
    <row r="784" spans="1:10" x14ac:dyDescent="0.25">
      <c r="C784" s="5" t="s">
        <v>356</v>
      </c>
    </row>
    <row r="785" spans="1:10" x14ac:dyDescent="0.25">
      <c r="A785" s="5">
        <v>22</v>
      </c>
      <c r="B785" s="6" t="s">
        <v>358</v>
      </c>
      <c r="C785" s="5" t="s">
        <v>357</v>
      </c>
      <c r="D785" s="10">
        <f>ROUND( 2,2 )</f>
        <v>2</v>
      </c>
      <c r="E785" s="5" t="s">
        <v>37</v>
      </c>
      <c r="F785" s="6" t="s">
        <v>13</v>
      </c>
      <c r="G785" s="8"/>
      <c r="H785" s="7">
        <f>ROUND( D$785*G785,0 )</f>
        <v>0</v>
      </c>
    </row>
    <row r="786" spans="1:10" x14ac:dyDescent="0.25">
      <c r="F786" s="6" t="s">
        <v>14</v>
      </c>
      <c r="G786" s="8"/>
      <c r="I786" s="7">
        <f>ROUND( D$785*G786,0 )</f>
        <v>0</v>
      </c>
    </row>
    <row r="787" spans="1:10" x14ac:dyDescent="0.25">
      <c r="F787" s="6" t="s">
        <v>15</v>
      </c>
      <c r="G787" s="9"/>
      <c r="J787" s="10">
        <f>ROUND( D$785*G787,2 )</f>
        <v>0</v>
      </c>
    </row>
    <row r="790" spans="1:10" x14ac:dyDescent="0.25">
      <c r="C790" s="5" t="s">
        <v>359</v>
      </c>
    </row>
    <row r="791" spans="1:10" x14ac:dyDescent="0.25">
      <c r="C791" s="5" t="s">
        <v>360</v>
      </c>
    </row>
    <row r="792" spans="1:10" x14ac:dyDescent="0.25">
      <c r="A792" s="5">
        <v>23</v>
      </c>
      <c r="B792" s="6" t="s">
        <v>362</v>
      </c>
      <c r="C792" s="5" t="s">
        <v>361</v>
      </c>
      <c r="D792" s="10">
        <f>ROUND( 1,2 )</f>
        <v>1</v>
      </c>
      <c r="E792" s="5" t="s">
        <v>37</v>
      </c>
      <c r="F792" s="6" t="s">
        <v>13</v>
      </c>
      <c r="G792" s="8"/>
      <c r="H792" s="7">
        <f>ROUND( D$792*G792,0 )</f>
        <v>0</v>
      </c>
    </row>
    <row r="793" spans="1:10" x14ac:dyDescent="0.25">
      <c r="F793" s="6" t="s">
        <v>14</v>
      </c>
      <c r="G793" s="8"/>
      <c r="I793" s="7">
        <f>ROUND( D$792*G793,0 )</f>
        <v>0</v>
      </c>
    </row>
    <row r="794" spans="1:10" x14ac:dyDescent="0.25">
      <c r="F794" s="6" t="s">
        <v>15</v>
      </c>
      <c r="G794" s="9"/>
      <c r="J794" s="10">
        <f>ROUND( D$792*G794,2 )</f>
        <v>0</v>
      </c>
    </row>
    <row r="797" spans="1:10" x14ac:dyDescent="0.25">
      <c r="C797" s="5" t="s">
        <v>113</v>
      </c>
    </row>
    <row r="798" spans="1:10" x14ac:dyDescent="0.25">
      <c r="C798" s="5" t="s">
        <v>114</v>
      </c>
    </row>
    <row r="799" spans="1:10" x14ac:dyDescent="0.25">
      <c r="C799" s="5" t="s">
        <v>115</v>
      </c>
    </row>
    <row r="800" spans="1:10" x14ac:dyDescent="0.25">
      <c r="C800" s="5" t="s">
        <v>116</v>
      </c>
    </row>
    <row r="801" spans="1:10" x14ac:dyDescent="0.25">
      <c r="A801" s="5">
        <v>24</v>
      </c>
      <c r="B801" s="6" t="s">
        <v>118</v>
      </c>
      <c r="C801" s="5" t="s">
        <v>117</v>
      </c>
      <c r="D801" s="7">
        <f>ROUND( 100,2 )</f>
        <v>100</v>
      </c>
      <c r="E801" s="5" t="s">
        <v>119</v>
      </c>
      <c r="F801" s="6" t="s">
        <v>13</v>
      </c>
      <c r="G801" s="9"/>
      <c r="H801" s="10">
        <f>ROUND( D$801*G801,2 )</f>
        <v>0</v>
      </c>
    </row>
    <row r="802" spans="1:10" x14ac:dyDescent="0.25">
      <c r="F802" s="6" t="s">
        <v>14</v>
      </c>
      <c r="G802" s="8"/>
      <c r="I802" s="7">
        <f>ROUND( D$801*G802,0 )</f>
        <v>0</v>
      </c>
    </row>
    <row r="803" spans="1:10" x14ac:dyDescent="0.25">
      <c r="F803" s="6" t="s">
        <v>15</v>
      </c>
      <c r="G803" s="8"/>
      <c r="J803" s="7">
        <f>ROUND( D$801*G803,0 )</f>
        <v>0</v>
      </c>
    </row>
    <row r="806" spans="1:10" x14ac:dyDescent="0.25">
      <c r="C806" s="5" t="s">
        <v>120</v>
      </c>
    </row>
    <row r="807" spans="1:10" x14ac:dyDescent="0.25">
      <c r="C807" s="5" t="s">
        <v>121</v>
      </c>
    </row>
    <row r="808" spans="1:10" x14ac:dyDescent="0.25">
      <c r="C808" s="5" t="s">
        <v>122</v>
      </c>
    </row>
    <row r="809" spans="1:10" x14ac:dyDescent="0.25">
      <c r="C809" s="5" t="s">
        <v>123</v>
      </c>
    </row>
    <row r="810" spans="1:10" x14ac:dyDescent="0.25">
      <c r="C810" s="5" t="s">
        <v>124</v>
      </c>
    </row>
    <row r="811" spans="1:10" x14ac:dyDescent="0.25">
      <c r="A811" s="5">
        <v>25</v>
      </c>
      <c r="B811" s="6" t="s">
        <v>126</v>
      </c>
      <c r="C811" s="5" t="s">
        <v>125</v>
      </c>
      <c r="D811" s="10">
        <f>ROUND( 10,2 )</f>
        <v>10</v>
      </c>
      <c r="E811" s="5" t="s">
        <v>119</v>
      </c>
      <c r="F811" s="6" t="s">
        <v>13</v>
      </c>
      <c r="G811" s="9"/>
      <c r="H811" s="10">
        <f>ROUND( D$811*G811,2 )</f>
        <v>0</v>
      </c>
    </row>
    <row r="812" spans="1:10" x14ac:dyDescent="0.25">
      <c r="F812" s="6" t="s">
        <v>14</v>
      </c>
      <c r="G812" s="8"/>
      <c r="I812" s="7">
        <f>ROUND( D$811*G812,0 )</f>
        <v>0</v>
      </c>
    </row>
    <row r="813" spans="1:10" x14ac:dyDescent="0.25">
      <c r="F813" s="6" t="s">
        <v>15</v>
      </c>
      <c r="G813" s="9"/>
      <c r="J813" s="10">
        <f>ROUND( D$811*G813,2 )</f>
        <v>0</v>
      </c>
    </row>
    <row r="816" spans="1:10" x14ac:dyDescent="0.25">
      <c r="C816" s="5" t="s">
        <v>127</v>
      </c>
    </row>
    <row r="817" spans="1:10" x14ac:dyDescent="0.25">
      <c r="C817" s="5" t="s">
        <v>128</v>
      </c>
    </row>
    <row r="818" spans="1:10" x14ac:dyDescent="0.25">
      <c r="C818" s="5" t="s">
        <v>129</v>
      </c>
    </row>
    <row r="819" spans="1:10" x14ac:dyDescent="0.25">
      <c r="C819" s="5" t="s">
        <v>130</v>
      </c>
    </row>
    <row r="820" spans="1:10" x14ac:dyDescent="0.25">
      <c r="A820" s="5">
        <v>26</v>
      </c>
      <c r="B820" s="6" t="s">
        <v>132</v>
      </c>
      <c r="C820" s="5" t="s">
        <v>131</v>
      </c>
      <c r="D820" s="10">
        <f>ROUND( 10,2 )</f>
        <v>10</v>
      </c>
      <c r="E820" s="5" t="s">
        <v>119</v>
      </c>
      <c r="F820" s="6" t="s">
        <v>13</v>
      </c>
      <c r="G820" s="9"/>
      <c r="H820" s="10">
        <f>ROUND( D$820*G820,2 )</f>
        <v>0</v>
      </c>
    </row>
    <row r="821" spans="1:10" x14ac:dyDescent="0.25">
      <c r="F821" s="6" t="s">
        <v>14</v>
      </c>
      <c r="G821" s="8"/>
      <c r="I821" s="7">
        <f>ROUND( D$820*G821,0 )</f>
        <v>0</v>
      </c>
    </row>
    <row r="822" spans="1:10" x14ac:dyDescent="0.25">
      <c r="F822" s="6" t="s">
        <v>15</v>
      </c>
      <c r="G822" s="9"/>
      <c r="J822" s="10">
        <f>ROUND( D$820*G822,2 )</f>
        <v>0</v>
      </c>
    </row>
    <row r="825" spans="1:10" x14ac:dyDescent="0.25">
      <c r="C825" s="5" t="s">
        <v>127</v>
      </c>
    </row>
    <row r="826" spans="1:10" x14ac:dyDescent="0.25">
      <c r="C826" s="5" t="s">
        <v>128</v>
      </c>
    </row>
    <row r="827" spans="1:10" x14ac:dyDescent="0.25">
      <c r="C827" s="5" t="s">
        <v>133</v>
      </c>
    </row>
    <row r="828" spans="1:10" x14ac:dyDescent="0.25">
      <c r="C828" s="5" t="s">
        <v>134</v>
      </c>
    </row>
    <row r="829" spans="1:10" x14ac:dyDescent="0.25">
      <c r="A829" s="5">
        <v>27</v>
      </c>
      <c r="B829" s="6" t="s">
        <v>135</v>
      </c>
      <c r="C829" s="5" t="s">
        <v>131</v>
      </c>
      <c r="D829" s="7">
        <f>ROUND( 100,2 )</f>
        <v>100</v>
      </c>
      <c r="E829" s="5" t="s">
        <v>119</v>
      </c>
      <c r="F829" s="6" t="s">
        <v>13</v>
      </c>
      <c r="G829" s="9"/>
      <c r="H829" s="10">
        <f>ROUND( D$829*G829,2 )</f>
        <v>0</v>
      </c>
    </row>
    <row r="830" spans="1:10" x14ac:dyDescent="0.25">
      <c r="F830" s="6" t="s">
        <v>14</v>
      </c>
      <c r="G830" s="8"/>
      <c r="I830" s="7">
        <f>ROUND( D$829*G830,0 )</f>
        <v>0</v>
      </c>
    </row>
    <row r="831" spans="1:10" x14ac:dyDescent="0.25">
      <c r="F831" s="6" t="s">
        <v>15</v>
      </c>
      <c r="G831" s="8"/>
      <c r="J831" s="7">
        <f>ROUND( D$829*G831,0 )</f>
        <v>0</v>
      </c>
    </row>
    <row r="834" spans="1:10" x14ac:dyDescent="0.25">
      <c r="C834" s="5" t="s">
        <v>136</v>
      </c>
    </row>
    <row r="835" spans="1:10" x14ac:dyDescent="0.25">
      <c r="C835" s="5" t="s">
        <v>137</v>
      </c>
    </row>
    <row r="836" spans="1:10" x14ac:dyDescent="0.25">
      <c r="A836" s="5">
        <v>28</v>
      </c>
      <c r="B836" s="6" t="s">
        <v>139</v>
      </c>
      <c r="C836" s="5" t="s">
        <v>138</v>
      </c>
      <c r="D836" s="7">
        <f>ROUND( 110,0 )</f>
        <v>110</v>
      </c>
      <c r="E836" s="5" t="s">
        <v>119</v>
      </c>
      <c r="F836" s="6" t="s">
        <v>13</v>
      </c>
      <c r="G836" s="9"/>
      <c r="H836" s="7">
        <f>ROUND( D$836*G836,0 )</f>
        <v>0</v>
      </c>
    </row>
    <row r="837" spans="1:10" x14ac:dyDescent="0.25">
      <c r="F837" s="6" t="s">
        <v>14</v>
      </c>
      <c r="G837" s="9"/>
      <c r="I837" s="10">
        <f>ROUND( D$836*G837,2 )</f>
        <v>0</v>
      </c>
    </row>
    <row r="838" spans="1:10" x14ac:dyDescent="0.25">
      <c r="F838" s="6" t="s">
        <v>15</v>
      </c>
      <c r="G838" s="8"/>
      <c r="J838" s="7">
        <f>ROUND( D$836*G838,0 )</f>
        <v>0</v>
      </c>
    </row>
    <row r="841" spans="1:10" x14ac:dyDescent="0.25">
      <c r="C841" s="5" t="s">
        <v>279</v>
      </c>
    </row>
    <row r="842" spans="1:10" x14ac:dyDescent="0.25">
      <c r="C842" s="5" t="s">
        <v>280</v>
      </c>
    </row>
    <row r="843" spans="1:10" x14ac:dyDescent="0.25">
      <c r="A843" s="5">
        <v>29</v>
      </c>
      <c r="B843" s="6" t="s">
        <v>281</v>
      </c>
      <c r="C843" s="5"/>
      <c r="D843" s="10">
        <f>ROUND( 4,2 )</f>
        <v>4</v>
      </c>
      <c r="E843" s="5" t="s">
        <v>97</v>
      </c>
      <c r="F843" s="6" t="s">
        <v>13</v>
      </c>
      <c r="G843" s="9"/>
      <c r="H843" s="10">
        <f>ROUND( D$843*G843,2 )</f>
        <v>0</v>
      </c>
    </row>
    <row r="844" spans="1:10" x14ac:dyDescent="0.25">
      <c r="F844" s="6" t="s">
        <v>14</v>
      </c>
      <c r="G844" s="8"/>
      <c r="I844" s="7">
        <f>ROUND( D$843*G844,0 )</f>
        <v>0</v>
      </c>
    </row>
    <row r="845" spans="1:10" x14ac:dyDescent="0.25">
      <c r="F845" s="6" t="s">
        <v>15</v>
      </c>
      <c r="G845" s="9"/>
      <c r="J845" s="10">
        <f>ROUND( D$843*G845,2 )</f>
        <v>0</v>
      </c>
    </row>
    <row r="848" spans="1:10" x14ac:dyDescent="0.25">
      <c r="C848" s="5" t="s">
        <v>279</v>
      </c>
    </row>
    <row r="849" spans="1:10" x14ac:dyDescent="0.25">
      <c r="C849" s="5" t="s">
        <v>282</v>
      </c>
    </row>
    <row r="850" spans="1:10" x14ac:dyDescent="0.25">
      <c r="A850" s="5">
        <v>30</v>
      </c>
      <c r="B850" s="6" t="s">
        <v>283</v>
      </c>
      <c r="C850" s="5"/>
      <c r="D850" s="10">
        <f>ROUND( 4,2 )</f>
        <v>4</v>
      </c>
      <c r="E850" s="5" t="s">
        <v>97</v>
      </c>
      <c r="F850" s="6" t="s">
        <v>13</v>
      </c>
      <c r="G850" s="9"/>
      <c r="H850" s="10">
        <f>ROUND( D$850*G850,2 )</f>
        <v>0</v>
      </c>
    </row>
    <row r="851" spans="1:10" x14ac:dyDescent="0.25">
      <c r="F851" s="6" t="s">
        <v>14</v>
      </c>
      <c r="G851" s="8"/>
      <c r="I851" s="7">
        <f>ROUND( D$850*G851,0 )</f>
        <v>0</v>
      </c>
    </row>
    <row r="852" spans="1:10" x14ac:dyDescent="0.25">
      <c r="F852" s="6" t="s">
        <v>15</v>
      </c>
      <c r="G852" s="9"/>
      <c r="J852" s="10">
        <f>ROUND( D$850*G852,2 )</f>
        <v>0</v>
      </c>
    </row>
    <row r="855" spans="1:10" x14ac:dyDescent="0.25">
      <c r="C855" s="5" t="s">
        <v>279</v>
      </c>
    </row>
    <row r="856" spans="1:10" x14ac:dyDescent="0.25">
      <c r="C856" s="5" t="s">
        <v>98</v>
      </c>
    </row>
    <row r="857" spans="1:10" x14ac:dyDescent="0.25">
      <c r="A857" s="5">
        <v>31</v>
      </c>
      <c r="B857" s="6" t="s">
        <v>363</v>
      </c>
      <c r="C857" s="5"/>
      <c r="D857" s="10">
        <f>ROUND( 4,2 )</f>
        <v>4</v>
      </c>
      <c r="E857" s="5" t="s">
        <v>97</v>
      </c>
      <c r="F857" s="6" t="s">
        <v>13</v>
      </c>
      <c r="G857" s="9"/>
      <c r="H857" s="10">
        <f>ROUND( D$857*G857,2 )</f>
        <v>0</v>
      </c>
    </row>
    <row r="858" spans="1:10" x14ac:dyDescent="0.25">
      <c r="F858" s="6" t="s">
        <v>14</v>
      </c>
      <c r="G858" s="8"/>
      <c r="I858" s="7">
        <f>ROUND( D$857*G858,0 )</f>
        <v>0</v>
      </c>
    </row>
    <row r="859" spans="1:10" x14ac:dyDescent="0.25">
      <c r="F859" s="6" t="s">
        <v>15</v>
      </c>
      <c r="G859" s="9"/>
      <c r="J859" s="10">
        <f>ROUND( D$857*G859,2 )</f>
        <v>0</v>
      </c>
    </row>
    <row r="862" spans="1:10" x14ac:dyDescent="0.25">
      <c r="C862" s="5" t="s">
        <v>364</v>
      </c>
    </row>
    <row r="863" spans="1:10" x14ac:dyDescent="0.25">
      <c r="C863" s="5" t="s">
        <v>365</v>
      </c>
    </row>
    <row r="864" spans="1:10" x14ac:dyDescent="0.25">
      <c r="C864" s="5" t="s">
        <v>105</v>
      </c>
    </row>
    <row r="865" spans="1:10" x14ac:dyDescent="0.25">
      <c r="A865" s="5">
        <v>32</v>
      </c>
      <c r="B865" s="6" t="s">
        <v>366</v>
      </c>
      <c r="C865" s="5"/>
      <c r="D865" s="10">
        <f>ROUND( 4,2 )</f>
        <v>4</v>
      </c>
      <c r="E865" s="5" t="s">
        <v>97</v>
      </c>
      <c r="F865" s="6" t="s">
        <v>13</v>
      </c>
      <c r="G865" s="9"/>
      <c r="H865" s="10">
        <f>ROUND( D$865*G865,2 )</f>
        <v>0</v>
      </c>
    </row>
    <row r="866" spans="1:10" x14ac:dyDescent="0.25">
      <c r="F866" s="6" t="s">
        <v>14</v>
      </c>
      <c r="G866" s="8"/>
      <c r="I866" s="7">
        <f>ROUND( D$865*G866,0 )</f>
        <v>0</v>
      </c>
    </row>
    <row r="867" spans="1:10" x14ac:dyDescent="0.25">
      <c r="F867" s="6" t="s">
        <v>15</v>
      </c>
      <c r="G867" s="9"/>
      <c r="J867" s="10">
        <f>ROUND( D$865*G867,2 )</f>
        <v>0</v>
      </c>
    </row>
    <row r="870" spans="1:10" x14ac:dyDescent="0.25">
      <c r="C870" s="5" t="s">
        <v>364</v>
      </c>
    </row>
    <row r="871" spans="1:10" x14ac:dyDescent="0.25">
      <c r="C871" s="5" t="s">
        <v>365</v>
      </c>
    </row>
    <row r="872" spans="1:10" x14ac:dyDescent="0.25">
      <c r="C872" s="5" t="s">
        <v>107</v>
      </c>
    </row>
    <row r="873" spans="1:10" x14ac:dyDescent="0.25">
      <c r="A873" s="5">
        <v>33</v>
      </c>
      <c r="B873" s="6" t="s">
        <v>367</v>
      </c>
      <c r="C873" s="5"/>
      <c r="D873" s="10">
        <f>ROUND( 4,2 )</f>
        <v>4</v>
      </c>
      <c r="E873" s="5" t="s">
        <v>97</v>
      </c>
      <c r="F873" s="6" t="s">
        <v>13</v>
      </c>
      <c r="G873" s="9"/>
      <c r="H873" s="10">
        <f>ROUND( D$873*G873,2 )</f>
        <v>0</v>
      </c>
    </row>
    <row r="874" spans="1:10" x14ac:dyDescent="0.25">
      <c r="F874" s="6" t="s">
        <v>14</v>
      </c>
      <c r="G874" s="8"/>
      <c r="I874" s="7">
        <f>ROUND( D$873*G874,0 )</f>
        <v>0</v>
      </c>
    </row>
    <row r="875" spans="1:10" x14ac:dyDescent="0.25">
      <c r="F875" s="6" t="s">
        <v>15</v>
      </c>
      <c r="G875" s="9"/>
      <c r="J875" s="10">
        <f>ROUND( D$873*G875,2 )</f>
        <v>0</v>
      </c>
    </row>
    <row r="878" spans="1:10" x14ac:dyDescent="0.25">
      <c r="C878" s="5" t="s">
        <v>364</v>
      </c>
    </row>
    <row r="879" spans="1:10" x14ac:dyDescent="0.25">
      <c r="C879" s="5" t="s">
        <v>365</v>
      </c>
    </row>
    <row r="880" spans="1:10" x14ac:dyDescent="0.25">
      <c r="C880" s="5" t="s">
        <v>368</v>
      </c>
    </row>
    <row r="881" spans="1:10" x14ac:dyDescent="0.25">
      <c r="A881" s="5">
        <v>34</v>
      </c>
      <c r="B881" s="6" t="s">
        <v>369</v>
      </c>
      <c r="C881" s="5"/>
      <c r="D881" s="10">
        <f>ROUND( 4,2 )</f>
        <v>4</v>
      </c>
      <c r="E881" s="5" t="s">
        <v>97</v>
      </c>
      <c r="F881" s="6" t="s">
        <v>13</v>
      </c>
      <c r="G881" s="9"/>
      <c r="H881" s="10">
        <f>ROUND( D$881*G881,2 )</f>
        <v>0</v>
      </c>
    </row>
    <row r="882" spans="1:10" x14ac:dyDescent="0.25">
      <c r="F882" s="6" t="s">
        <v>14</v>
      </c>
      <c r="G882" s="8"/>
      <c r="I882" s="7">
        <f>ROUND( D$881*G882,0 )</f>
        <v>0</v>
      </c>
    </row>
    <row r="883" spans="1:10" x14ac:dyDescent="0.25">
      <c r="F883" s="6" t="s">
        <v>15</v>
      </c>
      <c r="G883" s="9"/>
      <c r="J883" s="10">
        <f>ROUND( D$881*G883,2 )</f>
        <v>0</v>
      </c>
    </row>
    <row r="886" spans="1:10" x14ac:dyDescent="0.25">
      <c r="C886" s="5" t="s">
        <v>364</v>
      </c>
    </row>
    <row r="887" spans="1:10" x14ac:dyDescent="0.25">
      <c r="C887" s="5" t="s">
        <v>365</v>
      </c>
    </row>
    <row r="888" spans="1:10" x14ac:dyDescent="0.25">
      <c r="C888" s="5" t="s">
        <v>111</v>
      </c>
    </row>
    <row r="889" spans="1:10" x14ac:dyDescent="0.25">
      <c r="A889" s="5">
        <v>35</v>
      </c>
      <c r="B889" s="6" t="s">
        <v>370</v>
      </c>
      <c r="C889" s="5"/>
      <c r="D889" s="10">
        <f>ROUND( 4,2 )</f>
        <v>4</v>
      </c>
      <c r="E889" s="5" t="s">
        <v>97</v>
      </c>
      <c r="F889" s="6" t="s">
        <v>13</v>
      </c>
      <c r="G889" s="9"/>
      <c r="H889" s="10">
        <f>ROUND( D$889*G889,2 )</f>
        <v>0</v>
      </c>
    </row>
    <row r="890" spans="1:10" x14ac:dyDescent="0.25">
      <c r="F890" s="6" t="s">
        <v>14</v>
      </c>
      <c r="G890" s="8"/>
      <c r="I890" s="7">
        <f>ROUND( D$889*G890,0 )</f>
        <v>0</v>
      </c>
    </row>
    <row r="891" spans="1:10" x14ac:dyDescent="0.25">
      <c r="F891" s="6" t="s">
        <v>15</v>
      </c>
      <c r="G891" s="9"/>
      <c r="J891" s="10">
        <f>ROUND( D$889*G891,2 )</f>
        <v>0</v>
      </c>
    </row>
    <row r="893" spans="1:10" ht="15.75" thickBot="1" x14ac:dyDescent="0.3"/>
    <row r="894" spans="1:10" ht="15.75" x14ac:dyDescent="0.25">
      <c r="A894" s="4"/>
      <c r="H894" s="11">
        <f>ROUND( SUM(H592:H893),0 )</f>
        <v>0</v>
      </c>
      <c r="I894" s="11">
        <f>ROUND( SUM(I592:I893),0 )</f>
        <v>0</v>
      </c>
      <c r="J894" s="11">
        <f>ROUND( SUM(J592:J893),0 )</f>
        <v>0</v>
      </c>
    </row>
    <row r="895" spans="1:10" ht="15.75" x14ac:dyDescent="0.25">
      <c r="A895" s="30" t="s">
        <v>371</v>
      </c>
    </row>
    <row r="897" spans="1:10" x14ac:dyDescent="0.25">
      <c r="C897" s="5" t="s">
        <v>372</v>
      </c>
    </row>
    <row r="898" spans="1:10" x14ac:dyDescent="0.25">
      <c r="C898" s="5" t="s">
        <v>373</v>
      </c>
    </row>
    <row r="899" spans="1:10" x14ac:dyDescent="0.25">
      <c r="C899" s="5" t="s">
        <v>374</v>
      </c>
    </row>
    <row r="900" spans="1:10" x14ac:dyDescent="0.25">
      <c r="C900" s="5" t="s">
        <v>375</v>
      </c>
    </row>
    <row r="901" spans="1:10" x14ac:dyDescent="0.25">
      <c r="C901" s="5" t="s">
        <v>376</v>
      </c>
    </row>
    <row r="902" spans="1:10" x14ac:dyDescent="0.25">
      <c r="C902" s="5" t="s">
        <v>377</v>
      </c>
    </row>
    <row r="903" spans="1:10" x14ac:dyDescent="0.25">
      <c r="C903" s="5" t="s">
        <v>378</v>
      </c>
    </row>
    <row r="904" spans="1:10" x14ac:dyDescent="0.25">
      <c r="C904" s="5" t="s">
        <v>379</v>
      </c>
    </row>
    <row r="905" spans="1:10" x14ac:dyDescent="0.25">
      <c r="C905" s="5" t="s">
        <v>380</v>
      </c>
    </row>
    <row r="906" spans="1:10" x14ac:dyDescent="0.25">
      <c r="A906" s="5">
        <v>1</v>
      </c>
      <c r="B906" s="6" t="s">
        <v>382</v>
      </c>
      <c r="C906" s="5" t="s">
        <v>381</v>
      </c>
      <c r="D906" s="10">
        <v>0</v>
      </c>
      <c r="E906" s="5" t="s">
        <v>12</v>
      </c>
      <c r="F906" s="6" t="s">
        <v>13</v>
      </c>
      <c r="G906" s="8"/>
      <c r="H906" s="7">
        <f>ROUND( D$906*G906,0 )</f>
        <v>0</v>
      </c>
    </row>
    <row r="907" spans="1:10" x14ac:dyDescent="0.25">
      <c r="F907" s="6" t="s">
        <v>14</v>
      </c>
      <c r="G907" s="8"/>
      <c r="I907" s="7">
        <f>ROUND( D$906*G907,0 )</f>
        <v>0</v>
      </c>
    </row>
    <row r="908" spans="1:10" x14ac:dyDescent="0.25">
      <c r="F908" s="6" t="s">
        <v>15</v>
      </c>
      <c r="G908" s="9"/>
      <c r="J908" s="10">
        <f>ROUND( D$906*G908,2 )</f>
        <v>0</v>
      </c>
    </row>
    <row r="911" spans="1:10" x14ac:dyDescent="0.25">
      <c r="C911" s="5" t="s">
        <v>383</v>
      </c>
    </row>
    <row r="912" spans="1:10" x14ac:dyDescent="0.25">
      <c r="C912" s="5" t="s">
        <v>384</v>
      </c>
    </row>
    <row r="913" spans="1:10" x14ac:dyDescent="0.25">
      <c r="C913" s="5" t="s">
        <v>385</v>
      </c>
    </row>
    <row r="914" spans="1:10" x14ac:dyDescent="0.25">
      <c r="A914" s="5">
        <v>2</v>
      </c>
      <c r="B914" s="6" t="s">
        <v>387</v>
      </c>
      <c r="C914" s="5" t="s">
        <v>386</v>
      </c>
      <c r="D914" s="10">
        <v>0</v>
      </c>
      <c r="E914" s="5" t="s">
        <v>37</v>
      </c>
      <c r="F914" s="6" t="s">
        <v>13</v>
      </c>
      <c r="G914" s="8"/>
      <c r="H914" s="7">
        <f>ROUND( D$914*G914,0 )</f>
        <v>0</v>
      </c>
    </row>
    <row r="915" spans="1:10" x14ac:dyDescent="0.25">
      <c r="F915" s="6" t="s">
        <v>14</v>
      </c>
      <c r="G915" s="8"/>
      <c r="I915" s="7">
        <f>ROUND( D$914*G915,0 )</f>
        <v>0</v>
      </c>
    </row>
    <row r="916" spans="1:10" x14ac:dyDescent="0.25">
      <c r="F916" s="6" t="s">
        <v>15</v>
      </c>
      <c r="G916" s="9"/>
      <c r="J916" s="10">
        <f>ROUND( D$914*G916,2 )</f>
        <v>0</v>
      </c>
    </row>
    <row r="919" spans="1:10" x14ac:dyDescent="0.25">
      <c r="C919" s="5" t="s">
        <v>388</v>
      </c>
    </row>
    <row r="920" spans="1:10" x14ac:dyDescent="0.25">
      <c r="A920" s="5">
        <v>3</v>
      </c>
      <c r="B920" s="6" t="s">
        <v>389</v>
      </c>
      <c r="C920" s="5" t="s">
        <v>388</v>
      </c>
      <c r="D920" s="10">
        <v>0</v>
      </c>
      <c r="E920" s="5" t="s">
        <v>37</v>
      </c>
      <c r="F920" s="6" t="s">
        <v>13</v>
      </c>
      <c r="G920" s="8"/>
      <c r="H920" s="7">
        <f>ROUND( D$920*G920,0 )</f>
        <v>0</v>
      </c>
    </row>
    <row r="921" spans="1:10" x14ac:dyDescent="0.25">
      <c r="F921" s="6" t="s">
        <v>14</v>
      </c>
      <c r="G921" s="8"/>
      <c r="I921" s="7">
        <f>ROUND( D$920*G921,0 )</f>
        <v>0</v>
      </c>
    </row>
    <row r="922" spans="1:10" x14ac:dyDescent="0.25">
      <c r="F922" s="6" t="s">
        <v>15</v>
      </c>
      <c r="G922" s="9"/>
      <c r="J922" s="10">
        <f>ROUND( D$920*G922,2 )</f>
        <v>0</v>
      </c>
    </row>
    <row r="925" spans="1:10" x14ac:dyDescent="0.25">
      <c r="C925" s="5" t="s">
        <v>390</v>
      </c>
    </row>
    <row r="926" spans="1:10" x14ac:dyDescent="0.25">
      <c r="C926" s="5" t="s">
        <v>391</v>
      </c>
    </row>
    <row r="927" spans="1:10" x14ac:dyDescent="0.25">
      <c r="A927" s="5">
        <v>4</v>
      </c>
      <c r="B927" s="6" t="s">
        <v>393</v>
      </c>
      <c r="C927" s="5" t="s">
        <v>392</v>
      </c>
      <c r="D927" s="10">
        <v>0</v>
      </c>
      <c r="E927" s="5" t="s">
        <v>37</v>
      </c>
      <c r="F927" s="6" t="s">
        <v>13</v>
      </c>
      <c r="G927" s="8"/>
      <c r="H927" s="7">
        <f>ROUND( D$927*G927,0 )</f>
        <v>0</v>
      </c>
    </row>
    <row r="928" spans="1:10" x14ac:dyDescent="0.25">
      <c r="F928" s="6" t="s">
        <v>14</v>
      </c>
      <c r="G928" s="8"/>
      <c r="I928" s="7">
        <f>ROUND( D$927*G928,0 )</f>
        <v>0</v>
      </c>
    </row>
    <row r="929" spans="1:10" x14ac:dyDescent="0.25">
      <c r="F929" s="6" t="s">
        <v>15</v>
      </c>
      <c r="G929" s="9"/>
      <c r="J929" s="10">
        <f>ROUND( D$927*G929,2 )</f>
        <v>0</v>
      </c>
    </row>
    <row r="932" spans="1:10" x14ac:dyDescent="0.25">
      <c r="C932" s="5" t="s">
        <v>394</v>
      </c>
    </row>
    <row r="933" spans="1:10" x14ac:dyDescent="0.25">
      <c r="C933" s="5" t="s">
        <v>33</v>
      </c>
    </row>
    <row r="934" spans="1:10" x14ac:dyDescent="0.25">
      <c r="C934" s="5" t="s">
        <v>395</v>
      </c>
    </row>
    <row r="935" spans="1:10" x14ac:dyDescent="0.25">
      <c r="A935" s="5">
        <v>5</v>
      </c>
      <c r="B935" s="6" t="s">
        <v>397</v>
      </c>
      <c r="C935" s="5" t="s">
        <v>396</v>
      </c>
      <c r="D935" s="10">
        <v>0</v>
      </c>
      <c r="E935" s="5" t="s">
        <v>37</v>
      </c>
      <c r="F935" s="6" t="s">
        <v>13</v>
      </c>
      <c r="G935" s="8"/>
      <c r="H935" s="7">
        <f>ROUND( D$935*G935,0 )</f>
        <v>0</v>
      </c>
    </row>
    <row r="936" spans="1:10" x14ac:dyDescent="0.25">
      <c r="F936" s="6" t="s">
        <v>14</v>
      </c>
      <c r="G936" s="8"/>
      <c r="I936" s="7">
        <f>ROUND( D$935*G936,0 )</f>
        <v>0</v>
      </c>
    </row>
    <row r="937" spans="1:10" x14ac:dyDescent="0.25">
      <c r="F937" s="6" t="s">
        <v>15</v>
      </c>
      <c r="G937" s="9"/>
      <c r="J937" s="10">
        <f>ROUND( D$935*G937,2 )</f>
        <v>0</v>
      </c>
    </row>
    <row r="940" spans="1:10" x14ac:dyDescent="0.25">
      <c r="C940" s="5" t="s">
        <v>398</v>
      </c>
    </row>
    <row r="941" spans="1:10" x14ac:dyDescent="0.25">
      <c r="C941" s="5" t="s">
        <v>399</v>
      </c>
    </row>
    <row r="942" spans="1:10" x14ac:dyDescent="0.25">
      <c r="C942" s="5" t="s">
        <v>400</v>
      </c>
    </row>
    <row r="943" spans="1:10" x14ac:dyDescent="0.25">
      <c r="A943" s="5">
        <v>6</v>
      </c>
      <c r="B943" s="6" t="s">
        <v>402</v>
      </c>
      <c r="C943" s="5" t="s">
        <v>401</v>
      </c>
      <c r="D943" s="10">
        <v>0</v>
      </c>
      <c r="E943" s="5" t="s">
        <v>37</v>
      </c>
      <c r="F943" s="6" t="s">
        <v>13</v>
      </c>
      <c r="G943" s="8"/>
      <c r="H943" s="7">
        <f>ROUND( D$943*G943,0 )</f>
        <v>0</v>
      </c>
    </row>
    <row r="944" spans="1:10" x14ac:dyDescent="0.25">
      <c r="F944" s="6" t="s">
        <v>14</v>
      </c>
      <c r="G944" s="8"/>
      <c r="I944" s="7">
        <f>ROUND( D$943*G944,0 )</f>
        <v>0</v>
      </c>
    </row>
    <row r="945" spans="1:10" x14ac:dyDescent="0.25">
      <c r="F945" s="6" t="s">
        <v>15</v>
      </c>
      <c r="G945" s="9"/>
      <c r="J945" s="10">
        <f>ROUND( D$943*G945,2 )</f>
        <v>0</v>
      </c>
    </row>
    <row r="948" spans="1:10" x14ac:dyDescent="0.25">
      <c r="C948" s="5" t="s">
        <v>202</v>
      </c>
    </row>
    <row r="949" spans="1:10" x14ac:dyDescent="0.25">
      <c r="C949" s="5" t="s">
        <v>203</v>
      </c>
    </row>
    <row r="950" spans="1:10" x14ac:dyDescent="0.25">
      <c r="C950" s="5" t="s">
        <v>204</v>
      </c>
    </row>
    <row r="951" spans="1:10" x14ac:dyDescent="0.25">
      <c r="C951" s="5" t="s">
        <v>403</v>
      </c>
    </row>
    <row r="952" spans="1:10" x14ac:dyDescent="0.25">
      <c r="A952" s="5">
        <v>7</v>
      </c>
      <c r="B952" s="6" t="s">
        <v>404</v>
      </c>
      <c r="C952" s="5" t="s">
        <v>25</v>
      </c>
      <c r="D952" s="10">
        <v>0</v>
      </c>
      <c r="E952" s="5" t="s">
        <v>37</v>
      </c>
      <c r="F952" s="6" t="s">
        <v>13</v>
      </c>
      <c r="G952" s="8"/>
      <c r="H952" s="7">
        <f>ROUND( D$952*G952,0 )</f>
        <v>0</v>
      </c>
    </row>
    <row r="953" spans="1:10" x14ac:dyDescent="0.25">
      <c r="F953" s="6" t="s">
        <v>14</v>
      </c>
      <c r="G953" s="8"/>
      <c r="I953" s="7">
        <f>ROUND( D$952*G953,0 )</f>
        <v>0</v>
      </c>
    </row>
    <row r="954" spans="1:10" x14ac:dyDescent="0.25">
      <c r="F954" s="6" t="s">
        <v>15</v>
      </c>
      <c r="G954" s="9"/>
      <c r="J954" s="10">
        <f>ROUND( D$952*G954,2 )</f>
        <v>0</v>
      </c>
    </row>
    <row r="957" spans="1:10" x14ac:dyDescent="0.25">
      <c r="C957" s="5" t="s">
        <v>405</v>
      </c>
    </row>
    <row r="958" spans="1:10" x14ac:dyDescent="0.25">
      <c r="A958" s="5">
        <v>8</v>
      </c>
      <c r="B958" s="6" t="s">
        <v>406</v>
      </c>
      <c r="C958" s="5" t="s">
        <v>405</v>
      </c>
      <c r="D958" s="10">
        <v>0</v>
      </c>
      <c r="E958" s="5" t="s">
        <v>37</v>
      </c>
      <c r="F958" s="6" t="s">
        <v>13</v>
      </c>
      <c r="G958" s="8"/>
      <c r="H958" s="7">
        <f>ROUND( D$958*G958,0 )</f>
        <v>0</v>
      </c>
    </row>
    <row r="959" spans="1:10" x14ac:dyDescent="0.25">
      <c r="F959" s="6" t="s">
        <v>14</v>
      </c>
      <c r="G959" s="8"/>
      <c r="I959" s="7">
        <f>ROUND( D$958*G959,0 )</f>
        <v>0</v>
      </c>
    </row>
    <row r="960" spans="1:10" x14ac:dyDescent="0.25">
      <c r="F960" s="6" t="s">
        <v>15</v>
      </c>
      <c r="G960" s="9"/>
      <c r="J960" s="10">
        <f>ROUND( D$958*G960,2 )</f>
        <v>0</v>
      </c>
    </row>
    <row r="963" spans="1:10" x14ac:dyDescent="0.25">
      <c r="C963" s="5" t="s">
        <v>158</v>
      </c>
    </row>
    <row r="964" spans="1:10" x14ac:dyDescent="0.25">
      <c r="C964" s="5" t="s">
        <v>159</v>
      </c>
    </row>
    <row r="965" spans="1:10" x14ac:dyDescent="0.25">
      <c r="C965" s="5" t="s">
        <v>407</v>
      </c>
    </row>
    <row r="966" spans="1:10" x14ac:dyDescent="0.25">
      <c r="C966" s="5" t="s">
        <v>285</v>
      </c>
    </row>
    <row r="967" spans="1:10" x14ac:dyDescent="0.25">
      <c r="C967" s="5" t="s">
        <v>162</v>
      </c>
    </row>
    <row r="968" spans="1:10" x14ac:dyDescent="0.25">
      <c r="A968" s="5">
        <v>9</v>
      </c>
      <c r="B968" s="6" t="s">
        <v>408</v>
      </c>
      <c r="C968" s="5" t="s">
        <v>163</v>
      </c>
      <c r="D968" s="10">
        <v>0</v>
      </c>
      <c r="E968" s="5" t="s">
        <v>12</v>
      </c>
      <c r="F968" s="6" t="s">
        <v>13</v>
      </c>
      <c r="G968" s="8"/>
      <c r="H968" s="7">
        <f>ROUND( D$968*G968,0 )</f>
        <v>0</v>
      </c>
    </row>
    <row r="969" spans="1:10" x14ac:dyDescent="0.25">
      <c r="F969" s="6" t="s">
        <v>14</v>
      </c>
      <c r="G969" s="8"/>
      <c r="I969" s="7">
        <f>ROUND( D$968*G969,0 )</f>
        <v>0</v>
      </c>
    </row>
    <row r="970" spans="1:10" x14ac:dyDescent="0.25">
      <c r="F970" s="6" t="s">
        <v>15</v>
      </c>
      <c r="G970" s="9"/>
      <c r="J970" s="10">
        <f>ROUND( D$968*G970,2 )</f>
        <v>0</v>
      </c>
    </row>
    <row r="973" spans="1:10" x14ac:dyDescent="0.25">
      <c r="C973" s="5" t="s">
        <v>158</v>
      </c>
    </row>
    <row r="974" spans="1:10" x14ac:dyDescent="0.25">
      <c r="C974" s="5" t="s">
        <v>296</v>
      </c>
    </row>
    <row r="975" spans="1:10" x14ac:dyDescent="0.25">
      <c r="C975" s="5" t="s">
        <v>297</v>
      </c>
    </row>
    <row r="976" spans="1:10" x14ac:dyDescent="0.25">
      <c r="C976" s="5" t="s">
        <v>298</v>
      </c>
    </row>
    <row r="977" spans="1:10" x14ac:dyDescent="0.25">
      <c r="C977" s="5" t="s">
        <v>162</v>
      </c>
    </row>
    <row r="978" spans="1:10" x14ac:dyDescent="0.25">
      <c r="C978" s="5" t="s">
        <v>409</v>
      </c>
    </row>
    <row r="979" spans="1:10" x14ac:dyDescent="0.25">
      <c r="A979" s="5">
        <v>10</v>
      </c>
      <c r="B979" s="6" t="s">
        <v>410</v>
      </c>
      <c r="C979" s="5" t="s">
        <v>299</v>
      </c>
      <c r="D979" s="10">
        <v>0</v>
      </c>
      <c r="E979" s="5" t="s">
        <v>12</v>
      </c>
      <c r="F979" s="6" t="s">
        <v>13</v>
      </c>
      <c r="G979" s="8"/>
      <c r="H979" s="7">
        <f>ROUND( D$979*G979,0 )</f>
        <v>0</v>
      </c>
    </row>
    <row r="980" spans="1:10" x14ac:dyDescent="0.25">
      <c r="F980" s="6" t="s">
        <v>14</v>
      </c>
      <c r="G980" s="8"/>
      <c r="I980" s="7">
        <f>ROUND( D$979*G980,0 )</f>
        <v>0</v>
      </c>
    </row>
    <row r="981" spans="1:10" x14ac:dyDescent="0.25">
      <c r="F981" s="6" t="s">
        <v>15</v>
      </c>
      <c r="G981" s="9"/>
      <c r="J981" s="10">
        <f>ROUND( D$979*G981,2 )</f>
        <v>0</v>
      </c>
    </row>
    <row r="984" spans="1:10" x14ac:dyDescent="0.25">
      <c r="C984" s="5" t="s">
        <v>202</v>
      </c>
    </row>
    <row r="985" spans="1:10" x14ac:dyDescent="0.25">
      <c r="C985" s="5" t="s">
        <v>203</v>
      </c>
    </row>
    <row r="986" spans="1:10" x14ac:dyDescent="0.25">
      <c r="C986" s="5" t="s">
        <v>204</v>
      </c>
    </row>
    <row r="987" spans="1:10" x14ac:dyDescent="0.25">
      <c r="C987" s="5" t="s">
        <v>403</v>
      </c>
    </row>
    <row r="988" spans="1:10" x14ac:dyDescent="0.25">
      <c r="A988" s="5">
        <v>11</v>
      </c>
      <c r="B988" s="6" t="s">
        <v>412</v>
      </c>
      <c r="C988" s="5" t="s">
        <v>411</v>
      </c>
      <c r="D988" s="10">
        <v>0</v>
      </c>
      <c r="E988" s="5" t="s">
        <v>37</v>
      </c>
      <c r="F988" s="6" t="s">
        <v>13</v>
      </c>
      <c r="G988" s="8"/>
      <c r="H988" s="7">
        <f>ROUND( D$988*G988,0 )</f>
        <v>0</v>
      </c>
    </row>
    <row r="989" spans="1:10" x14ac:dyDescent="0.25">
      <c r="F989" s="6" t="s">
        <v>14</v>
      </c>
      <c r="G989" s="8"/>
      <c r="I989" s="7">
        <f>ROUND( D$988*G989,0 )</f>
        <v>0</v>
      </c>
    </row>
    <row r="990" spans="1:10" x14ac:dyDescent="0.25">
      <c r="F990" s="6" t="s">
        <v>15</v>
      </c>
      <c r="G990" s="9"/>
      <c r="J990" s="10">
        <f>ROUND( D$988*G990,2 )</f>
        <v>0</v>
      </c>
    </row>
    <row r="993" spans="1:10" x14ac:dyDescent="0.25">
      <c r="C993" s="5" t="s">
        <v>413</v>
      </c>
    </row>
    <row r="994" spans="1:10" x14ac:dyDescent="0.25">
      <c r="C994" s="5" t="s">
        <v>414</v>
      </c>
    </row>
    <row r="995" spans="1:10" x14ac:dyDescent="0.25">
      <c r="C995" s="5" t="s">
        <v>415</v>
      </c>
    </row>
    <row r="996" spans="1:10" x14ac:dyDescent="0.25">
      <c r="C996" s="5" t="s">
        <v>416</v>
      </c>
    </row>
    <row r="997" spans="1:10" x14ac:dyDescent="0.25">
      <c r="C997" s="5" t="s">
        <v>417</v>
      </c>
    </row>
    <row r="998" spans="1:10" x14ac:dyDescent="0.25">
      <c r="A998" s="5">
        <v>12</v>
      </c>
      <c r="B998" s="6" t="s">
        <v>419</v>
      </c>
      <c r="C998" s="5" t="s">
        <v>418</v>
      </c>
      <c r="D998" s="10">
        <v>0</v>
      </c>
      <c r="E998" s="5" t="s">
        <v>12</v>
      </c>
      <c r="F998" s="6" t="s">
        <v>13</v>
      </c>
      <c r="G998" s="8"/>
      <c r="H998" s="7">
        <f>ROUND( D$998*G998,0 )</f>
        <v>0</v>
      </c>
    </row>
    <row r="999" spans="1:10" x14ac:dyDescent="0.25">
      <c r="F999" s="6" t="s">
        <v>14</v>
      </c>
      <c r="G999" s="8"/>
      <c r="I999" s="7">
        <f>ROUND( D$998*G999,0 )</f>
        <v>0</v>
      </c>
    </row>
    <row r="1000" spans="1:10" x14ac:dyDescent="0.25">
      <c r="F1000" s="6" t="s">
        <v>15</v>
      </c>
      <c r="G1000" s="9"/>
      <c r="J1000" s="10">
        <f>ROUND( D$998*G1000,2 )</f>
        <v>0</v>
      </c>
    </row>
    <row r="1002" spans="1:10" ht="15.75" thickBot="1" x14ac:dyDescent="0.3"/>
    <row r="1003" spans="1:10" ht="15.75" thickBot="1" x14ac:dyDescent="0.3">
      <c r="H1003" s="11">
        <f>ROUND( SUM(H896:H1002),0 )</f>
        <v>0</v>
      </c>
      <c r="I1003" s="11">
        <f>ROUND( SUM(I896:I1002),0 )</f>
        <v>0</v>
      </c>
      <c r="J1003" s="12">
        <f>ROUND( SUM(J896:J1002),2 )</f>
        <v>0</v>
      </c>
    </row>
    <row r="1004" spans="1:10" ht="15.75" thickTop="1" x14ac:dyDescent="0.25">
      <c r="H1004" s="13">
        <f>ROUND( SUM(H241,H590,H894,H1003),0 )</f>
        <v>0</v>
      </c>
      <c r="I1004" s="13">
        <f>ROUND( SUM(I241,I590,I894,I1003),0 )</f>
        <v>0</v>
      </c>
      <c r="J1004" s="13">
        <f>ROUND( SUM(J241,J590,J894,J1003),0 )</f>
        <v>0</v>
      </c>
    </row>
  </sheetData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BreakPreview" topLeftCell="A19" zoomScaleNormal="100" zoomScaleSheetLayoutView="100" workbookViewId="0">
      <selection activeCell="A37" sqref="A37:D37"/>
    </sheetView>
  </sheetViews>
  <sheetFormatPr defaultRowHeight="15" x14ac:dyDescent="0.25"/>
  <cols>
    <col min="1" max="1" width="39.5703125" customWidth="1"/>
    <col min="2" max="2" width="11.85546875" customWidth="1"/>
    <col min="3" max="3" width="22.7109375" customWidth="1"/>
    <col min="4" max="4" width="21.85546875" customWidth="1"/>
  </cols>
  <sheetData>
    <row r="1" spans="1:4" ht="15.75" x14ac:dyDescent="0.25">
      <c r="A1" s="14" t="s">
        <v>420</v>
      </c>
      <c r="B1" s="15"/>
      <c r="C1" s="16"/>
      <c r="D1" s="16"/>
    </row>
    <row r="2" spans="1:4" ht="15.75" x14ac:dyDescent="0.25">
      <c r="A2" s="17" t="s">
        <v>421</v>
      </c>
      <c r="B2" s="38" t="s">
        <v>433</v>
      </c>
      <c r="C2" s="39"/>
      <c r="D2" s="39"/>
    </row>
    <row r="3" spans="1:4" ht="15.75" x14ac:dyDescent="0.25">
      <c r="A3" s="17" t="s">
        <v>422</v>
      </c>
      <c r="B3" s="38" t="s">
        <v>434</v>
      </c>
      <c r="C3" s="39"/>
      <c r="D3" s="39"/>
    </row>
    <row r="4" spans="1:4" ht="16.5" thickBot="1" x14ac:dyDescent="0.3">
      <c r="A4" s="18" t="s">
        <v>423</v>
      </c>
      <c r="B4" s="40"/>
      <c r="C4" s="40"/>
      <c r="D4" s="40"/>
    </row>
    <row r="5" spans="1:4" ht="15.75" x14ac:dyDescent="0.25">
      <c r="A5" s="14" t="s">
        <v>424</v>
      </c>
      <c r="B5" s="15"/>
      <c r="C5" s="14"/>
      <c r="D5" s="14"/>
    </row>
    <row r="6" spans="1:4" ht="15.75" x14ac:dyDescent="0.25">
      <c r="A6" s="17"/>
      <c r="B6" s="38" t="s">
        <v>435</v>
      </c>
      <c r="C6" s="39"/>
      <c r="D6" s="39"/>
    </row>
    <row r="7" spans="1:4" ht="15.75" x14ac:dyDescent="0.25">
      <c r="A7" s="17"/>
      <c r="B7" s="38" t="s">
        <v>436</v>
      </c>
      <c r="C7" s="39"/>
      <c r="D7" s="39"/>
    </row>
    <row r="8" spans="1:4" ht="15.75" x14ac:dyDescent="0.25">
      <c r="A8" s="14"/>
      <c r="B8" s="38" t="s">
        <v>437</v>
      </c>
      <c r="C8" s="39"/>
      <c r="D8" s="39"/>
    </row>
    <row r="9" spans="1:4" ht="16.5" thickBot="1" x14ac:dyDescent="0.3">
      <c r="A9" s="19"/>
      <c r="B9" s="41" t="s">
        <v>438</v>
      </c>
      <c r="C9" s="40"/>
      <c r="D9" s="40"/>
    </row>
    <row r="10" spans="1:4" ht="15.75" x14ac:dyDescent="0.25">
      <c r="A10" s="20"/>
      <c r="B10" s="20"/>
      <c r="C10" s="20"/>
      <c r="D10" s="20"/>
    </row>
    <row r="11" spans="1:4" ht="18.75" x14ac:dyDescent="0.3">
      <c r="A11" s="42"/>
      <c r="B11" s="42"/>
      <c r="C11" s="42"/>
      <c r="D11" s="42"/>
    </row>
    <row r="12" spans="1:4" ht="15.75" x14ac:dyDescent="0.25">
      <c r="A12" s="16"/>
      <c r="B12" s="21"/>
      <c r="C12" s="16"/>
      <c r="D12" s="16"/>
    </row>
    <row r="13" spans="1:4" ht="15.75" x14ac:dyDescent="0.25">
      <c r="A13" s="16"/>
      <c r="B13" s="43"/>
      <c r="C13" s="43"/>
      <c r="D13" s="43"/>
    </row>
    <row r="14" spans="1:4" ht="15.75" x14ac:dyDescent="0.25">
      <c r="A14" s="37"/>
      <c r="B14" s="37"/>
      <c r="C14" s="37"/>
      <c r="D14" s="37"/>
    </row>
    <row r="15" spans="1:4" ht="15.75" x14ac:dyDescent="0.25">
      <c r="A15" s="37"/>
      <c r="B15" s="37"/>
      <c r="C15" s="37"/>
      <c r="D15" s="37"/>
    </row>
    <row r="16" spans="1:4" ht="15.75" x14ac:dyDescent="0.25">
      <c r="A16" s="37"/>
      <c r="B16" s="37"/>
      <c r="C16" s="37"/>
      <c r="D16" s="37"/>
    </row>
    <row r="17" spans="1:4" ht="16.5" thickBot="1" x14ac:dyDescent="0.3">
      <c r="A17" s="18"/>
      <c r="B17" s="44"/>
      <c r="C17" s="44"/>
      <c r="D17" s="44"/>
    </row>
    <row r="18" spans="1:4" ht="15.75" x14ac:dyDescent="0.25">
      <c r="A18" s="16"/>
      <c r="B18" s="16"/>
      <c r="C18" s="16"/>
      <c r="D18" s="16"/>
    </row>
    <row r="19" spans="1:4" ht="15.75" x14ac:dyDescent="0.25">
      <c r="A19" s="22" t="s">
        <v>425</v>
      </c>
      <c r="B19" s="16"/>
      <c r="C19" s="22" t="s">
        <v>426</v>
      </c>
      <c r="D19" s="22" t="s">
        <v>427</v>
      </c>
    </row>
    <row r="20" spans="1:4" ht="15.75" x14ac:dyDescent="0.25">
      <c r="A20" s="16"/>
      <c r="B20" s="16"/>
      <c r="C20" s="16"/>
      <c r="D20" s="16"/>
    </row>
    <row r="21" spans="1:4" ht="15.75" x14ac:dyDescent="0.25">
      <c r="A21" s="27" t="s">
        <v>5</v>
      </c>
      <c r="B21" s="15"/>
      <c r="C21" s="28">
        <f>SUM(KVS!H241)</f>
        <v>0</v>
      </c>
      <c r="D21" s="28">
        <f>SUM(KVS!I241,KVS!J241)</f>
        <v>0</v>
      </c>
    </row>
    <row r="22" spans="1:4" ht="15.75" x14ac:dyDescent="0.25">
      <c r="A22" s="27" t="s">
        <v>140</v>
      </c>
      <c r="B22" s="15"/>
      <c r="C22" s="28">
        <f>SUM(KVS!H590)</f>
        <v>0</v>
      </c>
      <c r="D22" s="28">
        <f>SUM(KVS!I590,KVS!J590)</f>
        <v>0</v>
      </c>
    </row>
    <row r="23" spans="1:4" ht="15.75" x14ac:dyDescent="0.25">
      <c r="A23" s="27" t="s">
        <v>284</v>
      </c>
      <c r="B23" s="15"/>
      <c r="C23" s="28">
        <f>SUM(KVS!H894)</f>
        <v>0</v>
      </c>
      <c r="D23" s="28">
        <f>SUM(KVS!I894,KVS!J894)</f>
        <v>0</v>
      </c>
    </row>
    <row r="24" spans="1:4" ht="15.75" x14ac:dyDescent="0.25">
      <c r="A24" s="27" t="s">
        <v>371</v>
      </c>
      <c r="B24" s="15"/>
      <c r="C24" s="28">
        <f>SUM(KVS!H1003)</f>
        <v>0</v>
      </c>
      <c r="D24" s="28">
        <f>SUM(KVS!I1003,KVS!J1003)</f>
        <v>0</v>
      </c>
    </row>
    <row r="25" spans="1:4" ht="15.75" x14ac:dyDescent="0.25">
      <c r="A25" s="16"/>
      <c r="B25" s="16"/>
      <c r="C25" s="23"/>
      <c r="D25" s="23"/>
    </row>
    <row r="26" spans="1:4" ht="15.75" x14ac:dyDescent="0.25">
      <c r="A26" s="31" t="s">
        <v>428</v>
      </c>
      <c r="B26" s="31"/>
      <c r="C26" s="31"/>
      <c r="D26" s="31"/>
    </row>
    <row r="27" spans="1:4" ht="15.75" x14ac:dyDescent="0.25">
      <c r="A27" s="16"/>
      <c r="B27" s="16"/>
      <c r="C27" s="16"/>
      <c r="D27" s="16"/>
    </row>
    <row r="28" spans="1:4" ht="16.5" thickBot="1" x14ac:dyDescent="0.3">
      <c r="A28" s="14" t="s">
        <v>429</v>
      </c>
      <c r="B28" s="24"/>
      <c r="C28" s="25">
        <f>SUM(C21:C25)</f>
        <v>0</v>
      </c>
      <c r="D28" s="25">
        <f>SUM(D21:D25)</f>
        <v>0</v>
      </c>
    </row>
    <row r="29" spans="1:4" ht="15.75" x14ac:dyDescent="0.25">
      <c r="A29" s="16"/>
      <c r="B29" s="26"/>
      <c r="C29" s="23"/>
      <c r="D29" s="23"/>
    </row>
    <row r="30" spans="1:4" ht="16.5" thickBot="1" x14ac:dyDescent="0.3">
      <c r="A30" s="14" t="s">
        <v>430</v>
      </c>
      <c r="B30" s="16"/>
      <c r="C30" s="32">
        <f>C28+D28</f>
        <v>0</v>
      </c>
      <c r="D30" s="32"/>
    </row>
    <row r="31" spans="1:4" ht="15.75" x14ac:dyDescent="0.25">
      <c r="A31" s="16"/>
      <c r="B31" s="16"/>
      <c r="C31" s="16"/>
      <c r="D31" s="16"/>
    </row>
    <row r="32" spans="1:4" ht="16.5" thickBot="1" x14ac:dyDescent="0.3">
      <c r="A32" s="16" t="s">
        <v>431</v>
      </c>
      <c r="B32" s="29">
        <v>0.27</v>
      </c>
      <c r="C32" s="33">
        <f>IF( B32&gt;1,C30*B32/100,C30*B32)</f>
        <v>0</v>
      </c>
      <c r="D32" s="33"/>
    </row>
    <row r="33" spans="1:4" ht="15.75" x14ac:dyDescent="0.25">
      <c r="A33" s="16"/>
      <c r="B33" s="16"/>
      <c r="C33" s="16"/>
      <c r="D33" s="16"/>
    </row>
    <row r="34" spans="1:4" ht="15.75" x14ac:dyDescent="0.25">
      <c r="A34" s="16"/>
      <c r="B34" s="16"/>
      <c r="C34" s="16"/>
      <c r="D34" s="16"/>
    </row>
    <row r="35" spans="1:4" ht="16.5" thickBot="1" x14ac:dyDescent="0.3">
      <c r="A35" s="14" t="s">
        <v>432</v>
      </c>
      <c r="B35" s="16"/>
      <c r="C35" s="34">
        <f>C32+C30</f>
        <v>0</v>
      </c>
      <c r="D35" s="34"/>
    </row>
    <row r="36" spans="1:4" ht="16.5" thickTop="1" x14ac:dyDescent="0.25">
      <c r="A36" s="16"/>
      <c r="B36" s="16"/>
      <c r="C36" s="16"/>
      <c r="D36" s="16"/>
    </row>
    <row r="37" spans="1:4" ht="15.75" x14ac:dyDescent="0.25">
      <c r="A37" s="35"/>
      <c r="B37" s="36"/>
      <c r="C37" s="36"/>
      <c r="D37" s="36"/>
    </row>
    <row r="38" spans="1:4" ht="15.75" x14ac:dyDescent="0.25">
      <c r="A38" s="16"/>
      <c r="B38" s="16"/>
      <c r="C38" s="16"/>
      <c r="D38" s="16"/>
    </row>
    <row r="39" spans="1:4" ht="15.75" x14ac:dyDescent="0.25">
      <c r="A39" s="38"/>
      <c r="B39" s="43"/>
      <c r="C39" s="43"/>
      <c r="D39" s="43"/>
    </row>
    <row r="40" spans="1:4" ht="15.75" x14ac:dyDescent="0.25">
      <c r="A40" s="16"/>
      <c r="B40" s="16"/>
      <c r="C40" s="37" t="s">
        <v>440</v>
      </c>
      <c r="D40" s="37"/>
    </row>
    <row r="41" spans="1:4" ht="15.75" x14ac:dyDescent="0.25">
      <c r="A41" s="16"/>
      <c r="B41" s="16"/>
      <c r="C41" s="37" t="s">
        <v>441</v>
      </c>
      <c r="D41" s="37"/>
    </row>
    <row r="42" spans="1:4" ht="15.75" x14ac:dyDescent="0.25">
      <c r="A42" s="16"/>
      <c r="B42" s="16"/>
      <c r="C42" s="16"/>
      <c r="D42" s="16"/>
    </row>
  </sheetData>
  <mergeCells count="21">
    <mergeCell ref="C40:D40"/>
    <mergeCell ref="C41:D41"/>
    <mergeCell ref="A16:D16"/>
    <mergeCell ref="B2:D2"/>
    <mergeCell ref="B3:D3"/>
    <mergeCell ref="B4:D4"/>
    <mergeCell ref="B6:D6"/>
    <mergeCell ref="B7:D7"/>
    <mergeCell ref="B8:D8"/>
    <mergeCell ref="B9:D9"/>
    <mergeCell ref="A11:D11"/>
    <mergeCell ref="B13:D13"/>
    <mergeCell ref="A14:D14"/>
    <mergeCell ref="A15:D15"/>
    <mergeCell ref="A39:D39"/>
    <mergeCell ref="B17:D17"/>
    <mergeCell ref="A26:D26"/>
    <mergeCell ref="C30:D30"/>
    <mergeCell ref="C32:D32"/>
    <mergeCell ref="C35:D35"/>
    <mergeCell ref="A37:D37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KVS</vt:lpstr>
      <vt:lpstr>FOOSSZ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2018-04-05T11:55:32Z</dcterms:created>
  <dcterms:modified xsi:type="dcterms:W3CDTF">2018-08-29T13:21:37Z</dcterms:modified>
</cp:coreProperties>
</file>