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ás\Documents\Munka\Otthoni munkák\2018.11.10\Közbeszerzéshez\Árazatlan költségvetések\"/>
    </mc:Choice>
  </mc:AlternateContent>
  <bookViews>
    <workbookView xWindow="0" yWindow="0" windowWidth="16170" windowHeight="5430"/>
  </bookViews>
  <sheets>
    <sheet name="Főösszesítő" sheetId="10" r:id="rId1"/>
    <sheet name="Építőmesteri" sheetId="11" r:id="rId2"/>
    <sheet name="Gépész" sheetId="12" r:id="rId3"/>
    <sheet name="Záradék" sheetId="9" r:id="rId4"/>
    <sheet name="Fejezet összesítő" sheetId="8" r:id="rId5"/>
    <sheet name="02  Védőcsövek" sheetId="7" r:id="rId6"/>
    <sheet name="03  Vezetékek kábelek" sheetId="6" r:id="rId7"/>
    <sheet name="04  Szerelvények" sheetId="5" r:id="rId8"/>
    <sheet name="05  Lámpatestek" sheetId="4" r:id="rId9"/>
    <sheet name="06  Elosztóberendezések" sheetId="1" r:id="rId10"/>
    <sheet name="07  Épület külső és belső gyeng" sheetId="2" r:id="rId11"/>
    <sheet name="10  Iratok, jegyzőkönyvek" sheetId="3" r:id="rId12"/>
  </sheets>
  <calcPr calcId="162913"/>
</workbook>
</file>

<file path=xl/calcChain.xml><?xml version="1.0" encoding="utf-8"?>
<calcChain xmlns="http://schemas.openxmlformats.org/spreadsheetml/2006/main">
  <c r="H23" i="11" l="1"/>
  <c r="G23" i="11"/>
  <c r="I23" i="11" s="1"/>
  <c r="K71" i="12" l="1"/>
  <c r="K70" i="12"/>
  <c r="K69" i="12"/>
  <c r="K65" i="12"/>
  <c r="K64" i="12"/>
  <c r="K63" i="12"/>
  <c r="K60" i="12"/>
  <c r="K59" i="12"/>
  <c r="K58" i="12"/>
  <c r="K55" i="12"/>
  <c r="K75" i="12"/>
  <c r="K54" i="12"/>
  <c r="K53" i="12"/>
  <c r="I9" i="3"/>
  <c r="C8" i="8"/>
  <c r="H9" i="3"/>
  <c r="B8" i="8" s="1"/>
  <c r="I7" i="3"/>
  <c r="H7" i="3"/>
  <c r="I5" i="3"/>
  <c r="I11" i="3" s="1"/>
  <c r="H5" i="3"/>
  <c r="I3" i="3"/>
  <c r="H3" i="3"/>
  <c r="H11" i="3" s="1"/>
  <c r="L89" i="12"/>
  <c r="L88" i="12"/>
  <c r="L87" i="12"/>
  <c r="L91" i="12" s="1"/>
  <c r="I23" i="12" s="1"/>
  <c r="L84" i="12"/>
  <c r="L93" i="12"/>
  <c r="L83" i="12"/>
  <c r="L92" i="12"/>
  <c r="K23" i="12" s="1"/>
  <c r="L82" i="12"/>
  <c r="H34" i="11"/>
  <c r="G34" i="11"/>
  <c r="I34" i="11"/>
  <c r="H33" i="11"/>
  <c r="I33" i="11" s="1"/>
  <c r="G33" i="11"/>
  <c r="H32" i="11"/>
  <c r="I32" i="11" s="1"/>
  <c r="G32" i="11"/>
  <c r="H31" i="11"/>
  <c r="G31" i="11"/>
  <c r="I31" i="11" s="1"/>
  <c r="H30" i="11"/>
  <c r="G30" i="11"/>
  <c r="I30" i="11"/>
  <c r="H29" i="11"/>
  <c r="I29" i="11" s="1"/>
  <c r="G29" i="11"/>
  <c r="H28" i="11"/>
  <c r="I28" i="11" s="1"/>
  <c r="G28" i="11"/>
  <c r="H27" i="11"/>
  <c r="G27" i="11"/>
  <c r="I27" i="11" s="1"/>
  <c r="H26" i="11"/>
  <c r="G26" i="11"/>
  <c r="I26" i="11" s="1"/>
  <c r="H25" i="11"/>
  <c r="G25" i="11"/>
  <c r="I25" i="11" s="1"/>
  <c r="H24" i="11"/>
  <c r="G24" i="11"/>
  <c r="I24" i="11" s="1"/>
  <c r="H22" i="11"/>
  <c r="G22" i="11"/>
  <c r="H21" i="11"/>
  <c r="G21" i="11"/>
  <c r="H20" i="11"/>
  <c r="G20" i="11"/>
  <c r="I20" i="11"/>
  <c r="I19" i="11"/>
  <c r="H19" i="11"/>
  <c r="G19" i="11"/>
  <c r="H18" i="11"/>
  <c r="G18" i="11"/>
  <c r="I18" i="11" s="1"/>
  <c r="H17" i="11"/>
  <c r="G17" i="11"/>
  <c r="H16" i="11"/>
  <c r="G16" i="11"/>
  <c r="H15" i="11"/>
  <c r="G15" i="11"/>
  <c r="H14" i="11"/>
  <c r="G14" i="11"/>
  <c r="I14" i="11" s="1"/>
  <c r="H13" i="11"/>
  <c r="G13" i="11"/>
  <c r="I13" i="11" s="1"/>
  <c r="H12" i="11"/>
  <c r="G12" i="11"/>
  <c r="I12" i="11" s="1"/>
  <c r="H11" i="11"/>
  <c r="G11" i="11"/>
  <c r="I11" i="11" s="1"/>
  <c r="I10" i="11"/>
  <c r="H10" i="11"/>
  <c r="G10" i="11"/>
  <c r="H9" i="11"/>
  <c r="G9" i="11"/>
  <c r="I9" i="11" s="1"/>
  <c r="H8" i="11"/>
  <c r="G8" i="11"/>
  <c r="I8" i="11"/>
  <c r="H7" i="11"/>
  <c r="G7" i="11"/>
  <c r="I7" i="11" s="1"/>
  <c r="H6" i="11"/>
  <c r="I6" i="11" s="1"/>
  <c r="G6" i="11"/>
  <c r="I21" i="2"/>
  <c r="H21" i="2"/>
  <c r="I19" i="2"/>
  <c r="H19" i="2"/>
  <c r="I17" i="2"/>
  <c r="H17" i="2"/>
  <c r="I15" i="2"/>
  <c r="H15" i="2"/>
  <c r="I13" i="2"/>
  <c r="H13" i="2"/>
  <c r="I11" i="2"/>
  <c r="H11" i="2"/>
  <c r="I8" i="2"/>
  <c r="H8" i="2"/>
  <c r="I5" i="2"/>
  <c r="H5" i="2"/>
  <c r="I3" i="2"/>
  <c r="I23" i="2" s="1"/>
  <c r="C7" i="8" s="1"/>
  <c r="H3" i="2"/>
  <c r="I3" i="1"/>
  <c r="I5" i="1" s="1"/>
  <c r="C6" i="8" s="1"/>
  <c r="H3" i="1"/>
  <c r="H5" i="1" s="1"/>
  <c r="B6" i="8" s="1"/>
  <c r="I9" i="4"/>
  <c r="H9" i="4"/>
  <c r="I7" i="4"/>
  <c r="H7" i="4"/>
  <c r="I5" i="4"/>
  <c r="I11" i="4" s="1"/>
  <c r="C5" i="8" s="1"/>
  <c r="H5" i="4"/>
  <c r="I3" i="4"/>
  <c r="H3" i="4"/>
  <c r="I34" i="5"/>
  <c r="H34" i="5"/>
  <c r="I32" i="5"/>
  <c r="H32" i="5"/>
  <c r="I30" i="5"/>
  <c r="H30" i="5"/>
  <c r="I28" i="5"/>
  <c r="H28" i="5"/>
  <c r="I26" i="5"/>
  <c r="H26" i="5"/>
  <c r="I24" i="5"/>
  <c r="H24" i="5"/>
  <c r="I22" i="5"/>
  <c r="H22" i="5"/>
  <c r="I20" i="5"/>
  <c r="H20" i="5"/>
  <c r="I18" i="5"/>
  <c r="H18" i="5"/>
  <c r="I16" i="5"/>
  <c r="H16" i="5"/>
  <c r="I14" i="5"/>
  <c r="H14" i="5"/>
  <c r="I12" i="5"/>
  <c r="H12" i="5"/>
  <c r="I10" i="5"/>
  <c r="H10" i="5"/>
  <c r="I8" i="5"/>
  <c r="H8" i="5"/>
  <c r="I6" i="5"/>
  <c r="I36" i="5" s="1"/>
  <c r="C4" i="8" s="1"/>
  <c r="H6" i="5"/>
  <c r="I3" i="5"/>
  <c r="H3" i="5"/>
  <c r="H36" i="5" s="1"/>
  <c r="B4" i="8" s="1"/>
  <c r="I21" i="6"/>
  <c r="H21" i="6"/>
  <c r="I18" i="6"/>
  <c r="H18" i="6"/>
  <c r="I15" i="6"/>
  <c r="H15" i="6"/>
  <c r="I12" i="6"/>
  <c r="H12" i="6"/>
  <c r="I9" i="6"/>
  <c r="H9" i="6"/>
  <c r="I6" i="6"/>
  <c r="H6" i="6"/>
  <c r="I3" i="6"/>
  <c r="H3" i="6"/>
  <c r="I23" i="7"/>
  <c r="H23" i="7"/>
  <c r="I21" i="7"/>
  <c r="H21" i="7"/>
  <c r="I19" i="7"/>
  <c r="H19" i="7"/>
  <c r="I17" i="7"/>
  <c r="H17" i="7"/>
  <c r="I15" i="7"/>
  <c r="H15" i="7"/>
  <c r="I12" i="7"/>
  <c r="H12" i="7"/>
  <c r="I9" i="7"/>
  <c r="H9" i="7"/>
  <c r="I7" i="7"/>
  <c r="H7" i="7"/>
  <c r="I5" i="7"/>
  <c r="H5" i="7"/>
  <c r="I3" i="7"/>
  <c r="H3" i="7"/>
  <c r="I23" i="6"/>
  <c r="C3" i="8"/>
  <c r="I25" i="7" l="1"/>
  <c r="C2" i="8" s="1"/>
  <c r="K73" i="12"/>
  <c r="I22" i="12" s="1"/>
  <c r="I26" i="12" s="1"/>
  <c r="I15" i="11"/>
  <c r="I17" i="11"/>
  <c r="I22" i="11"/>
  <c r="I16" i="11"/>
  <c r="K74" i="12"/>
  <c r="K22" i="12" s="1"/>
  <c r="K26" i="12" s="1"/>
  <c r="H11" i="10" s="1"/>
  <c r="I21" i="11"/>
  <c r="I28" i="12"/>
  <c r="G11" i="10"/>
  <c r="I31" i="12"/>
  <c r="H23" i="2"/>
  <c r="B7" i="8" s="1"/>
  <c r="D24" i="9"/>
  <c r="D25" i="9" s="1"/>
  <c r="H10" i="10" s="1"/>
  <c r="H11" i="4"/>
  <c r="B5" i="8" s="1"/>
  <c r="C9" i="8"/>
  <c r="H23" i="6"/>
  <c r="B3" i="8" s="1"/>
  <c r="H25" i="7"/>
  <c r="B2" i="8" s="1"/>
  <c r="G35" i="11"/>
  <c r="H35" i="11"/>
  <c r="K37" i="12" l="1"/>
  <c r="K40" i="12" s="1"/>
  <c r="K34" i="12"/>
  <c r="I35" i="11"/>
  <c r="I11" i="10"/>
  <c r="K41" i="12"/>
  <c r="K43" i="12" s="1"/>
  <c r="B9" i="8"/>
  <c r="C24" i="9"/>
  <c r="C25" i="9" s="1"/>
  <c r="C26" i="9" s="1"/>
  <c r="G36" i="11"/>
  <c r="G9" i="10"/>
  <c r="H9" i="10"/>
  <c r="H36" i="11"/>
  <c r="G10" i="10" l="1"/>
  <c r="I10" i="10" s="1"/>
  <c r="C27" i="9"/>
  <c r="C28" i="9" s="1"/>
  <c r="I36" i="11"/>
  <c r="H12" i="10"/>
  <c r="H13" i="10" s="1"/>
  <c r="I9" i="10"/>
  <c r="I12" i="10" l="1"/>
  <c r="I13" i="10" s="1"/>
  <c r="G12" i="10"/>
  <c r="G13" i="10" s="1"/>
</calcChain>
</file>

<file path=xl/sharedStrings.xml><?xml version="1.0" encoding="utf-8"?>
<sst xmlns="http://schemas.openxmlformats.org/spreadsheetml/2006/main" count="531" uniqueCount="264">
  <si>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</si>
  <si>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</si>
  <si>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</si>
  <si>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</si>
  <si>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</si>
  <si>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</si>
  <si>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</si>
  <si>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</si>
  <si>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</si>
  <si>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 Falazás és egyéb kőművesmunka</t>
  </si>
  <si>
    <t>33-000-34</t>
  </si>
  <si>
    <t xml:space="preserve">db     </t>
  </si>
  <si>
    <t>Faláttörés 30x30 cm méretig, téglafalban, 12 cm falvastagságig</t>
  </si>
  <si>
    <t>33-000-37-0000001</t>
  </si>
  <si>
    <t>Faláttörés 30x30 cm méretig, vegyes vagy téglafalban, 40 cm falvastagságig</t>
  </si>
  <si>
    <t>33-000-55</t>
  </si>
  <si>
    <t xml:space="preserve">m      </t>
  </si>
  <si>
    <t>Horonyvésés téglafalban, 8,01-16,00 cm2 keresztmetszet között</t>
  </si>
  <si>
    <t>33-000-56</t>
  </si>
  <si>
    <t>Horonyvésés téglafalban, 16,01-24,00 cm2 keresztmetszet között</t>
  </si>
  <si>
    <t>71 Elektromosenergia-ellátás, villanyszerelés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</si>
  <si>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</si>
  <si>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</si>
  <si>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</si>
  <si>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71-001-11-0110316</t>
  </si>
  <si>
    <t>Védőcső elhelyezése falon kívül, tartószerkezetre szerelve, merev vagy hajlékony műanyag csőből, elágazó dobozokkal, belső átmérő: 9-21 mm  DIFLEX gégecső, átmérő 20 mm</t>
  </si>
  <si>
    <t>71-001-11-0110317</t>
  </si>
  <si>
    <t>Védőcső elhelyezése falon kívül, tartószerkezetre szerelve, merev vagy hajlékony műanyag csőből, elágazó dobozokkal, belső átmérő: 9-21 mm  GEWIS FK15 lépésálló gégecső, átmérő 20 mm</t>
  </si>
  <si>
    <t>71-001-11-0110318</t>
  </si>
  <si>
    <t>Védőcső elhelyezése falon kívül, tartószerkezetre szerelve, merev vagy hajlékony műanyag csőből, elágazó dobozokkal, belső átmérő: 9-21 mm  GEWIS FK15 lépésálló gégecső, átmérő 25 mm</t>
  </si>
  <si>
    <t>71-001-52-0122004</t>
  </si>
  <si>
    <t>Elágazó doboz illetve szerelvénydoboz elhelyezése falon kívül, bármely méretben  HENSEL D 9045 összekötő doboz rézvezetékhez, 4 mm2, 5 pólusú 4 mm2-es sorkapoccsal, EAN: 40 12591 60 644 4</t>
  </si>
  <si>
    <t>71-001-52-0122009</t>
  </si>
  <si>
    <t>Erősáramú csatlakozó doboz elhelyezése Típus: OBO A11</t>
  </si>
  <si>
    <t>Fejezet összesen:</t>
  </si>
  <si>
    <t>02  Védőcsövek</t>
  </si>
  <si>
    <t>71-002-1-0210002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</si>
  <si>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 Mcu 450/750V 1x1,5</t>
  </si>
  <si>
    <t>mm2, tömör vezetővel, /H07V-U/</t>
  </si>
  <si>
    <t>71-002-1-0210003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</si>
  <si>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 Mcu 450/750V 1x2,5</t>
  </si>
  <si>
    <t>71-002-2-0210006</t>
  </si>
  <si>
    <t>Szigetelt vezeték elhelyezése védőcsőbe húzva vagy vezetékcsatornába fektetve, réz vagy alumínium érrel, leágazó kötésekkel, szigetelés méréssel, a szerelvényekhez csatlakozó vezetékvégek bekötése nélkül, keresztmetszet: 4-6 mm2  Mkh 450/750V 1x  6mm2,</t>
  </si>
  <si>
    <t>tömör vezetővel, /H07V-U/</t>
  </si>
  <si>
    <t>71-002-3-0213010</t>
  </si>
  <si>
    <t>Szigetelt vezeték elhelyezése védőcsőbe húzva vagy vezetékcsatornába fektetve, réz vagy alumínium érrel, leágazó kötésekkel, szigetelés méréssel, a szerelvényekhez csatlakozó vezetékvégek bekötése nélkül, keresztmetszet: 10-16 mm2  Mkh 450/750V 1x 10 mm2,</t>
  </si>
  <si>
    <t>különlegesen hajlékony rézvezetővel, /H07V-K/</t>
  </si>
  <si>
    <t>71-002-26-0217092</t>
  </si>
  <si>
    <t>Kábelszerű vezeték elhelyezése előre elkészített tartószerkezetre, 1-5 erű, réz vagy alumínium érrel, elágazó dobozokkal és kötésekkel, szigetelés méréssel, a szerelvényekhez csatlakozó vezetékvégek bekötése nélkül, keresztmetszet: 1,5-2,5 mm2  MT 300/500</t>
  </si>
  <si>
    <t>V műanyag tömlő vezeték 3x1,5 mm2, hajlékony rézvezetővel, /H05VV-F/</t>
  </si>
  <si>
    <t>71-002-26-0221521</t>
  </si>
  <si>
    <t xml:space="preserve">Kábelszerű vezeték elhelyezése előre elkészített tartószerkezetre, 1-5 erű, réz vagy alumínium érrel, elágazó dobozokkal és kötésekkel, szigetelés méréssel, a szerelvényekhez csatlakozó vezetékvégek bekötése nélkül, keresztmetszet: 1,5-2,5 mm2 </t>
  </si>
  <si>
    <t>MBcu300/500 V  3x1,5 mm2, tömör rézvezetővel, /NYM/</t>
  </si>
  <si>
    <t>71-002-341</t>
  </si>
  <si>
    <t>Kábelcsatlakozás kialakítása bekötéssel, kábelérzömítéssel, keresztmetszet: 16 mm2-ig</t>
  </si>
  <si>
    <t>03  Vezetékek kábelek</t>
  </si>
  <si>
    <t>71-001-11.1.1-0123021</t>
  </si>
  <si>
    <t>Elágazó doboz illetve szerelvénydoboz elhelyezése, süllyesztve, fészekvésés nélkül, Névleges méret: Ø68 mm-ig, 2xØ68 mm-ig vagy négyzetes kivitelben, 40-60 mm mélységig, max. négyes sorolásig KAISER szerelvénydoboz téglafalba, ömlesztett kiszerelés, R:</t>
  </si>
  <si>
    <t>1055-31</t>
  </si>
  <si>
    <t>71-002-551</t>
  </si>
  <si>
    <t>Motorbekötés ellenőrzése háromszori próbával</t>
  </si>
  <si>
    <t>71-005-2.53.1-0562001</t>
  </si>
  <si>
    <t>Összeépíthető világítási  és telekommunikációs szerelvények elemei; Kapcsolóbetét elhelyezése fedéllel (keret nélkül) egypólusú LEGRAND Valena egypólusú kapcsoló fehér R: 774401</t>
  </si>
  <si>
    <t>71-005-2.53.2-0562642</t>
  </si>
  <si>
    <t>Összeépíthető világítási  és telekommunikációs szerelvények elemei; Kapcsolóbetét elhelyezése fedéllel (keret nélkül) kétpólusú LEGRAND Valena IP44 kétpólusú kapcsoló, fehér R: 770092</t>
  </si>
  <si>
    <t>71-005-2.53.4-0562007</t>
  </si>
  <si>
    <t>Összeépíthető világítási  és telekommunikációs szerelvények elemei; Kapcsolóbetét elhelyezése fedéllel (keret nélkül) kétáramkörös (csillár) LEGRAND Valena csillárkapcsoló fehér R: 774405</t>
  </si>
  <si>
    <t>71-005-2.63.1.1-0562061</t>
  </si>
  <si>
    <t>Összeépíthető világítási  és telekommunikációs szerelvények elemei; Csatlakozóaljzat (dugaszolóaljzat) elhelyezése, földelt, egyes LEGRAND Valena 2P+F csatlakozóaljzat fehér R: 774420</t>
  </si>
  <si>
    <t>71-005-2.63.1.1-0562893</t>
  </si>
  <si>
    <t>Összeépíthető világítási  és telekommunikációs szerelvények elemei; Csatlakozóaljzat (dugaszolóaljzat) elhelyezése, földelt, egyes LEGRAND Valena IP44 2P+F csatlakozóaljzat csapófedéllel, fehér R: 774220</t>
  </si>
  <si>
    <t>71-005-2.98.1.1-0562121</t>
  </si>
  <si>
    <t>Összeépíthető világítási  és telekommunikációs szerelvények elemei; Keret elhelyezése, (105) egyes keret, vízszintes LEGRAND Valena egyes keret vízszintes fehér R: 774451</t>
  </si>
  <si>
    <t>71-007-211-0313635</t>
  </si>
  <si>
    <t>Sorkapocsdoboz elhelyezése terepi berendezések részére.  Tipus: OBO A6</t>
  </si>
  <si>
    <t>71-013-41-0522674</t>
  </si>
  <si>
    <t>Érintésvédelmi hálózat tartozékainak szerelése, vízmérő áthidalás, vezeték rögzítéssel  Áthidalás 1" csőre, 2m hosszú átmérő 35mm2</t>
  </si>
  <si>
    <t>71-013-42-0522672</t>
  </si>
  <si>
    <t>Érintésvédelmi hálózat tartozékainak szerelése, zuhanytálca (EPH), egyenlő potenciálra hozás  Áthidalás 1/2" csőre, 2m hosszú átmérő 10mm2</t>
  </si>
  <si>
    <t>71-013-43-0522802</t>
  </si>
  <si>
    <t>Érintésvédelmi hálózat tartozékainak szerelése, épületgépészeti csőhálózat földelő kötése  Földelő szerelvény 1/2"</t>
  </si>
  <si>
    <t>71-013-43-0522804</t>
  </si>
  <si>
    <t>Érintésvédelmi hálózat tartozékainak szerelése, épületgépészeti csőhálózat földelő kötése  Földelő szerelvény   1"</t>
  </si>
  <si>
    <t>71-013-44</t>
  </si>
  <si>
    <t>Érintésvédelmi hálózat tartozékainak szerelése, nagykiterjedésű fémtárgy földelő kötése</t>
  </si>
  <si>
    <t>71-002-201-0000003</t>
  </si>
  <si>
    <t>Vezeték összekötése és bekötése elosztóba kábelsaru nélkül, 5 vezetékszálig 2,5mm2 keresztmetszetig</t>
  </si>
  <si>
    <t>71-002-361-0000004</t>
  </si>
  <si>
    <t>Informatikai hálózat fogadó, rendező erősáramú csatlakozásának kialakítása</t>
  </si>
  <si>
    <t>04  Szerelvények</t>
  </si>
  <si>
    <t>71-010-51-0213111</t>
  </si>
  <si>
    <t>Normál kivitleű mennyezeti körfénycsöves lámpatest 1x22W elekrtonikus előtéttel,  opál búrával, fehér tükörrel, min. IP40</t>
  </si>
  <si>
    <t>71-010-65-0115515</t>
  </si>
  <si>
    <t>Csatlakozási hely kialaktása tükörvilágtás részére</t>
  </si>
  <si>
    <t>71-010-2.1.1.2.3-0000001</t>
  </si>
  <si>
    <t>Mennyezeti prizmabúrás fénycsőlámpatest, IP40 védettséggel, 1x36W, elektronikus előtéttel</t>
  </si>
  <si>
    <t>71-010-2.1.1.2.3-0000019</t>
  </si>
  <si>
    <t>Egyedi csillár részére csillárhorog  (Beruházói döntés alapján)</t>
  </si>
  <si>
    <t>05  Lámpatestek</t>
  </si>
  <si>
    <t>71-009-0</t>
  </si>
  <si>
    <t>E  jelű lakás elosztóberendezés, felszerelve és bekötve szükséges segéd anyagokkal együtt. Tartalma:  1 db ABB 1SL 2045A00 1 db Fi rellé BCF6 40/2/003 40A 1 db Főkapcsoló ENSTO KS 3.40 4 db Kismegszakító B10A /1 P  7 db Kismegszakító C16A /19</t>
  </si>
  <si>
    <t>06  Elosztóberendezések</t>
  </si>
  <si>
    <t>71-002-41.1.1-0111856</t>
  </si>
  <si>
    <t>Jelátviteli koaxiális kábel elhelyezése védőcsőbe húzva vagy vezetékcsatornába fektetve, alufólia vagy rézszövet árnyékolással, 75 ohm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</si>
  <si>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</si>
  <si>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1000 Mbit/s átviteli sebesség (CAT 5e kategória) UTP cat. 5e. falikábel</t>
  </si>
  <si>
    <t>71-005-2.53.8-0562231</t>
  </si>
  <si>
    <t>Összeépíthető világítási  és telekommunikációs szerelvények elemei; Kapcsolóbetét elhelyezése fedéllel (keret nélkül) telefon, TV, PC, audio LEGRAND Valena TV antenna-csatlakozóaljzat végzáró, 10dB fehér R: 774430</t>
  </si>
  <si>
    <t>71-005-2.53.8-0562896</t>
  </si>
  <si>
    <t>Összeépíthető világítási  és telekommunikációs szerelvények elemei; Kapcsolóbetét elhelyezése fedéllel (keret nélkül) telefon, TV, PC, audio LEGRAND Valena 1xRJ45 LCS2 Cat5e UTP informatikai csatlakozóaljzat, körömmel, fehér R: 774230</t>
  </si>
  <si>
    <t>71-009-0-0000010</t>
  </si>
  <si>
    <t>Informatikai hálózat fogadó szekrény</t>
  </si>
  <si>
    <t>07  Épület külső és belső gyengeáramú hálózata</t>
  </si>
  <si>
    <t>71-013-46</t>
  </si>
  <si>
    <t>Érintésvédelmi mérés, szigetelés ellenállás mérés és jegyzőkönyv készítése</t>
  </si>
  <si>
    <t>71-013-46-0000001</t>
  </si>
  <si>
    <t>Első üzembehelyezési jegyzőkönyv készítése</t>
  </si>
  <si>
    <t>71-013-46-0000003</t>
  </si>
  <si>
    <t>Megvalósulási tervdokumentáció készítése</t>
  </si>
  <si>
    <t>10  Iratok, jegyzőkönyvek</t>
  </si>
  <si>
    <t>Fejezetek megnevezése</t>
  </si>
  <si>
    <t>Anyag összege</t>
  </si>
  <si>
    <t>Díj összege</t>
  </si>
  <si>
    <t>Összesen:</t>
  </si>
  <si>
    <t xml:space="preserve">Név : Békés Szociális lakóingatlan     </t>
  </si>
  <si>
    <t xml:space="preserve">                                       </t>
  </si>
  <si>
    <t xml:space="preserve">felújítás és energetikai korszerűsítés </t>
  </si>
  <si>
    <t xml:space="preserve">szociális lakás felújítás munkák                                              </t>
  </si>
  <si>
    <t xml:space="preserve">épületvillamossági szakági munkáihoz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</si>
  <si>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</si>
  <si>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</si>
  <si>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</si>
  <si>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</si>
  <si>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</si>
  <si>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</si>
  <si>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</si>
  <si>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</si>
  <si>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</si>
  <si>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</si>
  <si>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KÖLTSÉGVETÉS</t>
  </si>
  <si>
    <t>EFOP-1.2.11-16-2017-00046 Lakóingatlan felújítás</t>
  </si>
  <si>
    <t>FŐÖSSZESÍTŐ</t>
  </si>
  <si>
    <t>össz.anyag</t>
  </si>
  <si>
    <t>össz. díj</t>
  </si>
  <si>
    <t>teljes ár</t>
  </si>
  <si>
    <t>Építőmesteri munka</t>
  </si>
  <si>
    <t>Épületvillamossági szakági munkák</t>
  </si>
  <si>
    <t>Épületgépészeti szakági munkák</t>
  </si>
  <si>
    <t>Nettó bekerülési ár összesen:</t>
  </si>
  <si>
    <t>Bruttó bekerülési ár összesen:</t>
  </si>
  <si>
    <t>Tételkiírás</t>
  </si>
  <si>
    <t>m.e.</t>
  </si>
  <si>
    <t>mennyiség</t>
  </si>
  <si>
    <t>anyag egységár</t>
  </si>
  <si>
    <t>munkadíj</t>
  </si>
  <si>
    <t>össz. anyag</t>
  </si>
  <si>
    <t>44-000-001.3</t>
  </si>
  <si>
    <t>nyílászáró bontás</t>
  </si>
  <si>
    <t>m2</t>
  </si>
  <si>
    <t>42-000-002.1</t>
  </si>
  <si>
    <t>padozat bontás</t>
  </si>
  <si>
    <t>43-000-002.2</t>
  </si>
  <si>
    <t>kerámia falburkolat bontás</t>
  </si>
  <si>
    <t>43-000-005</t>
  </si>
  <si>
    <t>szaniter bontás</t>
  </si>
  <si>
    <t>db</t>
  </si>
  <si>
    <t>21-011-012</t>
  </si>
  <si>
    <t>bontási törmelék deponálás és elszállítás</t>
  </si>
  <si>
    <t>m3</t>
  </si>
  <si>
    <t>36-90-001.2.1</t>
  </si>
  <si>
    <t>vakolatjavítás</t>
  </si>
  <si>
    <t>42-011-002.1.1.1</t>
  </si>
  <si>
    <t>aljzatkiegyenlítés</t>
  </si>
  <si>
    <t>42-011-002.1.2</t>
  </si>
  <si>
    <t>alapozó</t>
  </si>
  <si>
    <t>42-022-001.1.1.1.2</t>
  </si>
  <si>
    <t>kerámia padlóburkolat</t>
  </si>
  <si>
    <t>42-002-002.1.2.1</t>
  </si>
  <si>
    <t>10 cm kerámia lábazat</t>
  </si>
  <si>
    <t>fm</t>
  </si>
  <si>
    <t>42-042-005.1.1</t>
  </si>
  <si>
    <t>laminált parketta</t>
  </si>
  <si>
    <t>42-042-3.1.1</t>
  </si>
  <si>
    <t>parketta szegő elhelyezés</t>
  </si>
  <si>
    <t>42-012-001.1.1.1.5</t>
  </si>
  <si>
    <t>kerámia falburkolat</t>
  </si>
  <si>
    <t>44-001-002.2.1</t>
  </si>
  <si>
    <t>44-001-002.2.2</t>
  </si>
  <si>
    <t>44-001-001-2.2</t>
  </si>
  <si>
    <t>45-001-001.1.1</t>
  </si>
  <si>
    <t>44-002-001.3.19</t>
  </si>
  <si>
    <t>44-002-001.3.20</t>
  </si>
  <si>
    <t>44-002-001.3.21</t>
  </si>
  <si>
    <t>47-011-015.1.1.1</t>
  </si>
  <si>
    <t>falfestés 2 rtg.-ben</t>
  </si>
  <si>
    <t>47-011-015-1.1.2</t>
  </si>
  <si>
    <t>mennyezet festés</t>
  </si>
  <si>
    <t>47-011-016-1</t>
  </si>
  <si>
    <t>korlát festés</t>
  </si>
  <si>
    <t>48-005-51-1.3</t>
  </si>
  <si>
    <t>hajlaterősítő szalag elhelyezés</t>
  </si>
  <si>
    <t>48-004-001-25</t>
  </si>
  <si>
    <t>kent szigetelés</t>
  </si>
  <si>
    <t>54-005-015</t>
  </si>
  <si>
    <t>zuhanytálca elhelyezés</t>
  </si>
  <si>
    <t>54-005-016</t>
  </si>
  <si>
    <t>mosdókagyló beépítés</t>
  </si>
  <si>
    <t>54-005-017</t>
  </si>
  <si>
    <t>WC beépítés</t>
  </si>
  <si>
    <t>fa belső ajtó (1,00×2,10m) mázolás</t>
  </si>
  <si>
    <t>fa belső ajtó (0,95×2,10m) mázolás</t>
  </si>
  <si>
    <t>fa belső ajtó (0,75×2,10m) mázolás</t>
  </si>
  <si>
    <t>1/0. oldal</t>
  </si>
  <si>
    <t>Készült a TERC Kft. Adattáraiból * KönyvCalc 22.0 Professzionál   * www.terc.hu * www.konyvcalc.hu *</t>
  </si>
  <si>
    <t>KönyvCalc for Windows</t>
  </si>
  <si>
    <t>1.oldal</t>
  </si>
  <si>
    <t>Név: Békés Város Önkormányzata</t>
  </si>
  <si>
    <t>Cím: 5630 Békés Petőfi Sándor u. 2.</t>
  </si>
  <si>
    <t>konvektorok, vízmelegítő cseréje.</t>
  </si>
  <si>
    <t>Készítette:</t>
  </si>
  <si>
    <t>Kelt: 2018.10.31.</t>
  </si>
  <si>
    <t>Gáz szerelés</t>
  </si>
  <si>
    <t>Ft</t>
  </si>
  <si>
    <t>Szellőzés</t>
  </si>
  <si>
    <t>1.4 Közvetlen önköltség összesen:</t>
  </si>
  <si>
    <t>2.1 Árkockázati fedezet vet. alap:</t>
  </si>
  <si>
    <t>2.2 Árkockázati fedezet (havi 1%):</t>
  </si>
  <si>
    <t>%</t>
  </si>
  <si>
    <t>2.3 Anyagigazgatási ksg. vet. alap:</t>
  </si>
  <si>
    <t>2.4 Anyagigazgatási költség:</t>
  </si>
  <si>
    <t>2.5 Fedezet vetítési alap (1.4):</t>
  </si>
  <si>
    <t>2.6 Fedezet:</t>
  </si>
  <si>
    <t>3.1 Tartalékkeret vetítési alap (2.3+2.4+2.5+1.6):</t>
  </si>
  <si>
    <t>3.2 Tartalékkeret:</t>
  </si>
  <si>
    <t>4.1 ÁFA vetítési alap:</t>
  </si>
  <si>
    <t>4.2 ÁFA:</t>
  </si>
  <si>
    <t>5. A munka ára:</t>
  </si>
  <si>
    <t>&lt;&gt;</t>
  </si>
  <si>
    <t>&lt;névtelen munka&gt;</t>
  </si>
  <si>
    <t>./</t>
  </si>
  <si>
    <t>K-tétel</t>
  </si>
  <si>
    <t>A:</t>
  </si>
  <si>
    <t>D:</t>
  </si>
  <si>
    <t>G:</t>
  </si>
  <si>
    <t>klt</t>
  </si>
  <si>
    <t>EPH díja</t>
  </si>
  <si>
    <t>Szerelési munkadíj</t>
  </si>
  <si>
    <t>1/2. oldal</t>
  </si>
  <si>
    <t>Aereco EMM 716 nyílászáróba építhető légbeeresztő</t>
  </si>
  <si>
    <t>5630 Békés, Veres P. tér 7/B. 4/10.</t>
  </si>
  <si>
    <t>Tárgy: 5630 Békés, Veres P. tér 7/B. 4/10. számú lakás</t>
  </si>
  <si>
    <t>Cím :5630 Békés, Veres P. tér 7/B. 4/10.</t>
  </si>
  <si>
    <t xml:space="preserve">A munka leírása: Veres P. tér 7/B. 4/10. </t>
  </si>
  <si>
    <t>K</t>
  </si>
  <si>
    <t>NKMÁramhálózat mérőóra ügyintézés</t>
  </si>
  <si>
    <t xml:space="preserve">Hajdu Z80 ErP elektromos melegvíztároló - villanybojler </t>
  </si>
  <si>
    <t>műanyag bejárati ajtó (1,00×2,10m)</t>
  </si>
  <si>
    <t>műanyag Teraszajtó (0,90×2,20m)</t>
  </si>
  <si>
    <t>műanyag középenfelnyíló ablak (1,50×1,50m)</t>
  </si>
  <si>
    <t>45-001-001.1.2</t>
  </si>
  <si>
    <t>műanyag középenfelnyíló ablak (1,40×1,50m)</t>
  </si>
  <si>
    <t>műanyag egyszárnyú ablak (0,60×1,50m)</t>
  </si>
  <si>
    <t>gázkazán felújítás</t>
  </si>
  <si>
    <t>5630 Békés, Veres P. tér 7/B. 5/13.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</si>
</sst>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5" fillId="0" borderId="2" xfId="0" applyFont="1" applyBorder="1" applyAlignment="1">
      <alignment vertical="top"/>
    </xf>
    <xf numFmtId="3" fontId="1" fillId="0" borderId="0" xfId="0" applyNumberFormat="1" applyFo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B18" sqref="B18"/>
    </sheetView>
  </sheetViews>
  <sheetFormatPr defaultRowHeight="15" x14ac:dyDescent="0.25"/>
  <cols>
    <col min="5" max="5" width="11.85546875" customWidth="1"/>
  </cols>
  <sheetData>
    <row r="1" spans="1:9" ht="18.75" x14ac:dyDescent="0.3">
      <c r="B1" s="27"/>
      <c r="C1" s="27"/>
      <c r="D1" s="27"/>
      <c r="E1" s="27"/>
      <c r="F1" s="27"/>
      <c r="G1" s="27"/>
      <c r="H1" s="27"/>
    </row>
    <row r="2" spans="1:9" x14ac:dyDescent="0.25">
      <c r="B2" t="s">
        <v>140</v>
      </c>
    </row>
    <row r="3" spans="1:9" x14ac:dyDescent="0.25">
      <c r="B3" t="s">
        <v>263</v>
      </c>
    </row>
    <row r="6" spans="1:9" x14ac:dyDescent="0.25">
      <c r="A6" t="s">
        <v>141</v>
      </c>
    </row>
    <row r="8" spans="1:9" x14ac:dyDescent="0.25">
      <c r="G8" t="s">
        <v>142</v>
      </c>
      <c r="H8" t="s">
        <v>143</v>
      </c>
      <c r="I8" t="s">
        <v>144</v>
      </c>
    </row>
    <row r="9" spans="1:9" x14ac:dyDescent="0.25">
      <c r="B9" t="s">
        <v>145</v>
      </c>
      <c r="G9" s="21">
        <f>Építőmesteri!G35</f>
        <v>0</v>
      </c>
      <c r="H9" s="21">
        <f>Építőmesteri!H35</f>
        <v>0</v>
      </c>
      <c r="I9" s="21">
        <f>SUM(G9:H9)</f>
        <v>0</v>
      </c>
    </row>
    <row r="10" spans="1:9" x14ac:dyDescent="0.25">
      <c r="B10" t="s">
        <v>146</v>
      </c>
      <c r="G10" s="21">
        <f>Záradék!C25</f>
        <v>0</v>
      </c>
      <c r="H10" s="21">
        <f>Záradék!D25</f>
        <v>0</v>
      </c>
      <c r="I10" s="21">
        <f>SUM(G10:H10)</f>
        <v>0</v>
      </c>
    </row>
    <row r="11" spans="1:9" x14ac:dyDescent="0.25">
      <c r="B11" t="s">
        <v>147</v>
      </c>
      <c r="G11" s="21">
        <f>Gépész!I26</f>
        <v>0</v>
      </c>
      <c r="H11" s="21">
        <f>Gépész!K26</f>
        <v>0</v>
      </c>
      <c r="I11" s="21">
        <f>SUM(G11:H11)</f>
        <v>0</v>
      </c>
    </row>
    <row r="12" spans="1:9" x14ac:dyDescent="0.25">
      <c r="A12" t="s">
        <v>148</v>
      </c>
      <c r="G12" s="21">
        <f>SUM(G9:G11)</f>
        <v>0</v>
      </c>
      <c r="H12" s="21">
        <f>SUM(H9:H11)</f>
        <v>0</v>
      </c>
      <c r="I12" s="21">
        <f>SUM(I9:I11)</f>
        <v>0</v>
      </c>
    </row>
    <row r="13" spans="1:9" x14ac:dyDescent="0.25">
      <c r="A13" t="s">
        <v>149</v>
      </c>
      <c r="C13">
        <v>0.27</v>
      </c>
      <c r="G13" s="25">
        <f>G12*1.27</f>
        <v>0</v>
      </c>
      <c r="H13" s="25">
        <f>H12*1.27</f>
        <v>0</v>
      </c>
      <c r="I13" s="25">
        <f>I12*1.27</f>
        <v>0</v>
      </c>
    </row>
    <row r="15" spans="1:9" x14ac:dyDescent="0.25">
      <c r="I15" s="21"/>
    </row>
    <row r="16" spans="1:9" x14ac:dyDescent="0.25">
      <c r="I16" s="21"/>
    </row>
    <row r="18" spans="6:9" x14ac:dyDescent="0.25">
      <c r="G18" s="28"/>
      <c r="H18" s="28"/>
      <c r="I18" s="28"/>
    </row>
    <row r="19" spans="6:9" x14ac:dyDescent="0.25">
      <c r="G19" s="28"/>
      <c r="H19" s="28"/>
      <c r="I19" s="28"/>
    </row>
    <row r="20" spans="6:9" x14ac:dyDescent="0.25">
      <c r="F20" s="29"/>
      <c r="G20" s="29"/>
      <c r="H20" s="29"/>
      <c r="I20" s="29"/>
    </row>
    <row r="21" spans="6:9" x14ac:dyDescent="0.25">
      <c r="G21" s="29"/>
      <c r="H21" s="29"/>
      <c r="I21" s="29"/>
    </row>
  </sheetData>
  <mergeCells count="5">
    <mergeCell ref="B1:H1"/>
    <mergeCell ref="G18:I18"/>
    <mergeCell ref="G19:I19"/>
    <mergeCell ref="G21:I21"/>
    <mergeCell ref="F20:I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="93" zoomScaleNormal="100" zoomScaleSheetLayoutView="93" workbookViewId="0">
      <selection activeCell="F3" sqref="F3:G3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6.5703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6" t="s">
        <v>20</v>
      </c>
      <c r="B2" s="36"/>
      <c r="C2" s="36"/>
      <c r="D2" s="36"/>
      <c r="E2" s="36"/>
      <c r="F2" s="36"/>
      <c r="G2" s="9"/>
      <c r="H2" s="9"/>
      <c r="I2" s="9"/>
    </row>
    <row r="3" spans="1:9" ht="76.5" x14ac:dyDescent="0.25">
      <c r="A3" s="8">
        <v>1</v>
      </c>
      <c r="B3" s="1" t="s">
        <v>99</v>
      </c>
      <c r="C3" s="3" t="s">
        <v>100</v>
      </c>
      <c r="D3" s="6">
        <v>1</v>
      </c>
      <c r="E3" s="1" t="s">
        <v>11</v>
      </c>
      <c r="H3" s="6">
        <f>ROUND(D3*F3, 0)</f>
        <v>0</v>
      </c>
      <c r="I3" s="6">
        <f>ROUND(D3*G3, 0)</f>
        <v>0</v>
      </c>
    </row>
    <row r="5" spans="1:9" s="10" customFormat="1" x14ac:dyDescent="0.25">
      <c r="A5" s="7"/>
      <c r="B5" s="4"/>
      <c r="C5" s="4" t="s">
        <v>34</v>
      </c>
      <c r="D5" s="5"/>
      <c r="E5" s="4"/>
      <c r="F5" s="5"/>
      <c r="G5" s="5"/>
      <c r="H5" s="5">
        <f>ROUND(SUM(H2:H4),0)</f>
        <v>0</v>
      </c>
      <c r="I5" s="5">
        <f>ROUND(SUM(I2:I4),0)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06 Elosztóberendezések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93" zoomScaleNormal="100" zoomScaleSheetLayoutView="93" workbookViewId="0">
      <selection activeCell="F8" sqref="F8:G21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42578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12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2" s="2" customFormat="1" x14ac:dyDescent="0.25">
      <c r="A2" s="36" t="s">
        <v>9</v>
      </c>
      <c r="B2" s="36"/>
      <c r="C2" s="36"/>
      <c r="D2" s="36"/>
      <c r="E2" s="36"/>
      <c r="F2" s="36"/>
      <c r="G2" s="9"/>
      <c r="H2" s="9"/>
      <c r="I2" s="9"/>
    </row>
    <row r="3" spans="1:12" ht="25.5" x14ac:dyDescent="0.25">
      <c r="A3" s="8">
        <v>1</v>
      </c>
      <c r="B3" s="1" t="s">
        <v>10</v>
      </c>
      <c r="C3" s="3" t="s">
        <v>12</v>
      </c>
      <c r="D3" s="6">
        <v>2</v>
      </c>
      <c r="E3" s="1" t="s">
        <v>11</v>
      </c>
      <c r="H3" s="6">
        <f>ROUND(D3*F3, 0)</f>
        <v>0</v>
      </c>
      <c r="I3" s="6">
        <f>ROUND(D3*G3, 0)</f>
        <v>0</v>
      </c>
    </row>
    <row r="5" spans="1:12" ht="25.5" x14ac:dyDescent="0.25">
      <c r="A5" s="8">
        <v>2</v>
      </c>
      <c r="B5" s="1" t="s">
        <v>15</v>
      </c>
      <c r="C5" s="3" t="s">
        <v>17</v>
      </c>
      <c r="D5" s="6">
        <v>18</v>
      </c>
      <c r="E5" s="1" t="s">
        <v>16</v>
      </c>
      <c r="H5" s="6">
        <f>ROUND(D5*F5, 0)</f>
        <v>0</v>
      </c>
      <c r="I5" s="6">
        <f>ROUND(D5*G5, 0)</f>
        <v>0</v>
      </c>
    </row>
    <row r="7" spans="1:12" s="2" customFormat="1" x14ac:dyDescent="0.25">
      <c r="A7" s="36" t="s">
        <v>20</v>
      </c>
      <c r="B7" s="36"/>
      <c r="C7" s="36"/>
      <c r="D7" s="36"/>
      <c r="E7" s="36"/>
      <c r="F7" s="36"/>
      <c r="G7" s="9"/>
      <c r="H7" s="9"/>
      <c r="I7" s="9"/>
      <c r="K7" s="1"/>
      <c r="L7" s="1"/>
    </row>
    <row r="8" spans="1:12" ht="89.25" x14ac:dyDescent="0.25">
      <c r="A8" s="8">
        <v>3</v>
      </c>
      <c r="B8" s="1" t="s">
        <v>21</v>
      </c>
      <c r="C8" s="3" t="s">
        <v>22</v>
      </c>
      <c r="D8" s="6">
        <v>41</v>
      </c>
      <c r="E8" s="1" t="s">
        <v>16</v>
      </c>
      <c r="H8" s="6">
        <f>ROUND(D8*F8, 0)</f>
        <v>0</v>
      </c>
      <c r="I8" s="6">
        <f>ROUND(D8*G8, 0)</f>
        <v>0</v>
      </c>
    </row>
    <row r="9" spans="1:12" x14ac:dyDescent="0.25">
      <c r="C9" s="3" t="s">
        <v>23</v>
      </c>
    </row>
    <row r="11" spans="1:12" ht="63.75" x14ac:dyDescent="0.25">
      <c r="A11" s="8">
        <v>4</v>
      </c>
      <c r="B11" s="1" t="s">
        <v>102</v>
      </c>
      <c r="C11" s="3" t="s">
        <v>103</v>
      </c>
      <c r="D11" s="6">
        <v>26</v>
      </c>
      <c r="E11" s="1" t="s">
        <v>16</v>
      </c>
      <c r="H11" s="6">
        <f>ROUND(D11*F11, 0)</f>
        <v>0</v>
      </c>
      <c r="I11" s="6">
        <f>ROUND(D11*G11, 0)</f>
        <v>0</v>
      </c>
    </row>
    <row r="13" spans="1:12" ht="76.5" x14ac:dyDescent="0.25">
      <c r="A13" s="8">
        <v>5</v>
      </c>
      <c r="B13" s="1" t="s">
        <v>104</v>
      </c>
      <c r="C13" s="3" t="s">
        <v>105</v>
      </c>
      <c r="D13" s="6">
        <v>58</v>
      </c>
      <c r="E13" s="1" t="s">
        <v>16</v>
      </c>
      <c r="H13" s="6">
        <f>ROUND(D13*F13, 0)</f>
        <v>0</v>
      </c>
      <c r="I13" s="6">
        <f>ROUND(D13*G13, 0)</f>
        <v>0</v>
      </c>
    </row>
    <row r="15" spans="1:12" ht="76.5" x14ac:dyDescent="0.25">
      <c r="A15" s="8">
        <v>6</v>
      </c>
      <c r="B15" s="1" t="s">
        <v>106</v>
      </c>
      <c r="C15" s="3" t="s">
        <v>107</v>
      </c>
      <c r="D15" s="6">
        <v>2</v>
      </c>
      <c r="E15" s="1" t="s">
        <v>11</v>
      </c>
      <c r="H15" s="6">
        <f>ROUND(D15*F15, 0)</f>
        <v>0</v>
      </c>
      <c r="I15" s="6">
        <f>ROUND(D15*G15, 0)</f>
        <v>0</v>
      </c>
    </row>
    <row r="17" spans="1:9" ht="76.5" x14ac:dyDescent="0.25">
      <c r="A17" s="8">
        <v>7</v>
      </c>
      <c r="B17" s="1" t="s">
        <v>108</v>
      </c>
      <c r="C17" s="3" t="s">
        <v>109</v>
      </c>
      <c r="D17" s="6">
        <v>2</v>
      </c>
      <c r="E17" s="1" t="s">
        <v>11</v>
      </c>
      <c r="H17" s="6">
        <f>ROUND(D17*F17, 0)</f>
        <v>0</v>
      </c>
      <c r="I17" s="6">
        <f>ROUND(D17*G17, 0)</f>
        <v>0</v>
      </c>
    </row>
    <row r="19" spans="1:9" ht="63.75" x14ac:dyDescent="0.25">
      <c r="A19" s="8">
        <v>8</v>
      </c>
      <c r="B19" s="1" t="s">
        <v>71</v>
      </c>
      <c r="C19" s="3" t="s">
        <v>72</v>
      </c>
      <c r="D19" s="6">
        <v>4</v>
      </c>
      <c r="E19" s="1" t="s">
        <v>11</v>
      </c>
      <c r="H19" s="6">
        <f>ROUND(D19*F19, 0)</f>
        <v>0</v>
      </c>
      <c r="I19" s="6">
        <f>ROUND(D19*G19, 0)</f>
        <v>0</v>
      </c>
    </row>
    <row r="21" spans="1:9" ht="25.5" x14ac:dyDescent="0.25">
      <c r="A21" s="8">
        <v>9</v>
      </c>
      <c r="B21" s="1" t="s">
        <v>110</v>
      </c>
      <c r="C21" s="3" t="s">
        <v>111</v>
      </c>
      <c r="D21" s="6">
        <v>1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s="10" customFormat="1" x14ac:dyDescent="0.25">
      <c r="A23" s="7"/>
      <c r="B23" s="4"/>
      <c r="C23" s="4" t="s">
        <v>34</v>
      </c>
      <c r="D23" s="5"/>
      <c r="E23" s="4"/>
      <c r="F23" s="5"/>
      <c r="G23" s="5"/>
      <c r="H23" s="5">
        <f>ROUND(SUM(H2:H22),0)</f>
        <v>0</v>
      </c>
      <c r="I23" s="5">
        <f>ROUND(SUM(I2:I22),0)</f>
        <v>0</v>
      </c>
    </row>
  </sheetData>
  <mergeCells count="2">
    <mergeCell ref="A2:F2"/>
    <mergeCell ref="A7:F7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07 Épület külső és belső gyengeáramú hálózata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F3" sqref="F3: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6.8554687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6" t="s">
        <v>20</v>
      </c>
      <c r="B2" s="36"/>
      <c r="C2" s="36"/>
      <c r="D2" s="36"/>
      <c r="E2" s="36"/>
      <c r="F2" s="36"/>
      <c r="G2" s="9"/>
      <c r="H2" s="9"/>
      <c r="I2" s="9"/>
    </row>
    <row r="3" spans="1:9" ht="25.5" x14ac:dyDescent="0.25">
      <c r="A3" s="8">
        <v>1</v>
      </c>
      <c r="B3" s="1" t="s">
        <v>113</v>
      </c>
      <c r="C3" s="3" t="s">
        <v>114</v>
      </c>
      <c r="D3" s="6">
        <v>1</v>
      </c>
      <c r="E3" s="1" t="s">
        <v>11</v>
      </c>
      <c r="H3" s="6">
        <f>ROUND(D3*F3, 0)</f>
        <v>0</v>
      </c>
      <c r="I3" s="6">
        <f>ROUND(D3*G3, 0)</f>
        <v>0</v>
      </c>
    </row>
    <row r="5" spans="1:9" ht="25.5" x14ac:dyDescent="0.25">
      <c r="A5" s="8">
        <v>2</v>
      </c>
      <c r="B5" s="1" t="s">
        <v>115</v>
      </c>
      <c r="C5" s="3" t="s">
        <v>116</v>
      </c>
      <c r="D5" s="6">
        <v>1</v>
      </c>
      <c r="E5" s="1" t="s">
        <v>11</v>
      </c>
      <c r="H5" s="6">
        <f>ROUND(D5*F5, 0)</f>
        <v>0</v>
      </c>
      <c r="I5" s="6">
        <f>ROUND(D5*G5, 0)</f>
        <v>0</v>
      </c>
    </row>
    <row r="7" spans="1:9" ht="25.5" x14ac:dyDescent="0.25">
      <c r="A7" s="8">
        <v>3</v>
      </c>
      <c r="B7" s="1" t="s">
        <v>117</v>
      </c>
      <c r="C7" s="3" t="s">
        <v>118</v>
      </c>
      <c r="D7" s="6">
        <v>1</v>
      </c>
      <c r="E7" s="1" t="s">
        <v>11</v>
      </c>
      <c r="H7" s="6">
        <f>ROUND(D7*F7, 0)</f>
        <v>0</v>
      </c>
      <c r="I7" s="6">
        <f>ROUND(D7*G7, 0)</f>
        <v>0</v>
      </c>
    </row>
    <row r="9" spans="1:9" s="10" customFormat="1" x14ac:dyDescent="0.25">
      <c r="A9" s="7">
        <v>4</v>
      </c>
      <c r="B9" s="4" t="s">
        <v>253</v>
      </c>
      <c r="C9" s="4" t="s">
        <v>254</v>
      </c>
      <c r="D9" s="5">
        <v>1</v>
      </c>
      <c r="E9" s="4" t="s">
        <v>165</v>
      </c>
      <c r="F9" s="5"/>
      <c r="G9" s="5"/>
      <c r="H9" s="5">
        <f>ROUND(D9*F9, 0)</f>
        <v>0</v>
      </c>
      <c r="I9" s="5">
        <f>ROUND(D9*G9, 0)</f>
        <v>0</v>
      </c>
    </row>
    <row r="11" spans="1:9" x14ac:dyDescent="0.25">
      <c r="C11" s="1" t="s">
        <v>34</v>
      </c>
      <c r="H11" s="6">
        <f>ROUND(SUM(H2:H10),0)</f>
        <v>0</v>
      </c>
      <c r="I11" s="6">
        <f>ROUND(SUM(I2:I10),0)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10 Iratok, jegyzőkönyvek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93" zoomScaleNormal="100" zoomScaleSheetLayoutView="93" workbookViewId="0">
      <selection activeCell="E6" sqref="E6:F34"/>
    </sheetView>
  </sheetViews>
  <sheetFormatPr defaultRowHeight="15" x14ac:dyDescent="0.25"/>
  <cols>
    <col min="1" max="1" width="16.5703125" customWidth="1"/>
    <col min="2" max="2" width="19.5703125" customWidth="1"/>
    <col min="3" max="3" width="5.85546875" customWidth="1"/>
  </cols>
  <sheetData>
    <row r="1" spans="1:9" x14ac:dyDescent="0.25">
      <c r="A1" t="s">
        <v>139</v>
      </c>
    </row>
    <row r="2" spans="1:9" x14ac:dyDescent="0.25">
      <c r="A2" t="s">
        <v>140</v>
      </c>
    </row>
    <row r="3" spans="1:9" x14ac:dyDescent="0.25">
      <c r="A3" t="s">
        <v>249</v>
      </c>
    </row>
    <row r="5" spans="1:9" x14ac:dyDescent="0.25">
      <c r="A5" t="s">
        <v>1</v>
      </c>
      <c r="B5" t="s">
        <v>150</v>
      </c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143</v>
      </c>
      <c r="I5" t="s">
        <v>144</v>
      </c>
    </row>
    <row r="6" spans="1:9" x14ac:dyDescent="0.25">
      <c r="A6" t="s">
        <v>156</v>
      </c>
      <c r="B6" s="22" t="s">
        <v>157</v>
      </c>
      <c r="C6" t="s">
        <v>158</v>
      </c>
      <c r="D6">
        <v>26.6</v>
      </c>
      <c r="G6">
        <f t="shared" ref="G6:G18" si="0">D6*E6</f>
        <v>0</v>
      </c>
      <c r="H6">
        <f t="shared" ref="H6:H18" si="1">D6*F6</f>
        <v>0</v>
      </c>
      <c r="I6">
        <f>SUM(G6:H6)</f>
        <v>0</v>
      </c>
    </row>
    <row r="7" spans="1:9" x14ac:dyDescent="0.25">
      <c r="A7" t="s">
        <v>159</v>
      </c>
      <c r="B7" s="22" t="s">
        <v>160</v>
      </c>
      <c r="C7" t="s">
        <v>158</v>
      </c>
      <c r="D7">
        <v>54</v>
      </c>
      <c r="G7">
        <f t="shared" si="0"/>
        <v>0</v>
      </c>
      <c r="H7">
        <f t="shared" si="1"/>
        <v>0</v>
      </c>
      <c r="I7">
        <f>SUM(G7:H7)</f>
        <v>0</v>
      </c>
    </row>
    <row r="8" spans="1:9" ht="30" x14ac:dyDescent="0.25">
      <c r="A8" t="s">
        <v>161</v>
      </c>
      <c r="B8" s="22" t="s">
        <v>162</v>
      </c>
      <c r="C8" t="s">
        <v>158</v>
      </c>
      <c r="D8">
        <v>19.899999999999999</v>
      </c>
      <c r="G8">
        <f t="shared" si="0"/>
        <v>0</v>
      </c>
      <c r="H8">
        <f t="shared" si="1"/>
        <v>0</v>
      </c>
      <c r="I8">
        <f>SUM(G8:H8)</f>
        <v>0</v>
      </c>
    </row>
    <row r="9" spans="1:9" x14ac:dyDescent="0.25">
      <c r="A9" t="s">
        <v>163</v>
      </c>
      <c r="B9" s="22" t="s">
        <v>164</v>
      </c>
      <c r="C9" t="s">
        <v>165</v>
      </c>
      <c r="D9">
        <v>3</v>
      </c>
      <c r="G9">
        <f t="shared" si="0"/>
        <v>0</v>
      </c>
      <c r="H9">
        <f t="shared" si="1"/>
        <v>0</v>
      </c>
      <c r="I9">
        <f>SUM(G9:H9)</f>
        <v>0</v>
      </c>
    </row>
    <row r="10" spans="1:9" ht="45" x14ac:dyDescent="0.25">
      <c r="A10" t="s">
        <v>166</v>
      </c>
      <c r="B10" s="22" t="s">
        <v>167</v>
      </c>
      <c r="C10" t="s">
        <v>168</v>
      </c>
      <c r="D10">
        <v>4</v>
      </c>
      <c r="G10">
        <f t="shared" si="0"/>
        <v>0</v>
      </c>
      <c r="H10">
        <f t="shared" si="1"/>
        <v>0</v>
      </c>
      <c r="I10">
        <f>SUM(G10:H10)</f>
        <v>0</v>
      </c>
    </row>
    <row r="11" spans="1:9" x14ac:dyDescent="0.25">
      <c r="A11" t="s">
        <v>169</v>
      </c>
      <c r="B11" s="22" t="s">
        <v>170</v>
      </c>
      <c r="C11" t="s">
        <v>158</v>
      </c>
      <c r="D11">
        <v>32</v>
      </c>
      <c r="G11">
        <f t="shared" si="0"/>
        <v>0</v>
      </c>
      <c r="H11">
        <f t="shared" si="1"/>
        <v>0</v>
      </c>
      <c r="I11">
        <f t="shared" ref="I11:I18" si="2">SUM(G11:H11)</f>
        <v>0</v>
      </c>
    </row>
    <row r="12" spans="1:9" x14ac:dyDescent="0.25">
      <c r="A12" t="s">
        <v>171</v>
      </c>
      <c r="B12" s="22" t="s">
        <v>172</v>
      </c>
      <c r="C12" t="s">
        <v>158</v>
      </c>
      <c r="D12">
        <v>54</v>
      </c>
      <c r="G12">
        <f t="shared" si="0"/>
        <v>0</v>
      </c>
      <c r="H12">
        <f t="shared" si="1"/>
        <v>0</v>
      </c>
      <c r="I12">
        <f t="shared" si="2"/>
        <v>0</v>
      </c>
    </row>
    <row r="13" spans="1:9" x14ac:dyDescent="0.25">
      <c r="A13" t="s">
        <v>173</v>
      </c>
      <c r="B13" s="22" t="s">
        <v>174</v>
      </c>
      <c r="C13" t="s">
        <v>158</v>
      </c>
      <c r="D13">
        <v>108</v>
      </c>
      <c r="G13">
        <f t="shared" si="0"/>
        <v>0</v>
      </c>
      <c r="H13">
        <f t="shared" si="1"/>
        <v>0</v>
      </c>
      <c r="I13">
        <f t="shared" si="2"/>
        <v>0</v>
      </c>
    </row>
    <row r="14" spans="1:9" ht="30" x14ac:dyDescent="0.25">
      <c r="A14" t="s">
        <v>175</v>
      </c>
      <c r="B14" s="22" t="s">
        <v>176</v>
      </c>
      <c r="C14" t="s">
        <v>158</v>
      </c>
      <c r="D14">
        <v>17.399999999999999</v>
      </c>
      <c r="G14">
        <f t="shared" si="0"/>
        <v>0</v>
      </c>
      <c r="H14">
        <f t="shared" si="1"/>
        <v>0</v>
      </c>
      <c r="I14">
        <f t="shared" si="2"/>
        <v>0</v>
      </c>
    </row>
    <row r="15" spans="1:9" ht="30" x14ac:dyDescent="0.25">
      <c r="A15" t="s">
        <v>177</v>
      </c>
      <c r="B15" s="22" t="s">
        <v>178</v>
      </c>
      <c r="C15" t="s">
        <v>179</v>
      </c>
      <c r="D15">
        <v>26</v>
      </c>
      <c r="G15">
        <f t="shared" si="0"/>
        <v>0</v>
      </c>
      <c r="H15">
        <f t="shared" si="1"/>
        <v>0</v>
      </c>
      <c r="I15">
        <f t="shared" si="2"/>
        <v>0</v>
      </c>
    </row>
    <row r="16" spans="1:9" x14ac:dyDescent="0.25">
      <c r="A16" t="s">
        <v>180</v>
      </c>
      <c r="B16" s="22" t="s">
        <v>181</v>
      </c>
      <c r="C16" t="s">
        <v>158</v>
      </c>
      <c r="D16">
        <v>36.6</v>
      </c>
      <c r="G16">
        <f t="shared" si="0"/>
        <v>0</v>
      </c>
      <c r="H16">
        <f t="shared" si="1"/>
        <v>0</v>
      </c>
      <c r="I16">
        <f t="shared" si="2"/>
        <v>0</v>
      </c>
    </row>
    <row r="17" spans="1:9" ht="30" x14ac:dyDescent="0.25">
      <c r="A17" t="s">
        <v>182</v>
      </c>
      <c r="B17" s="22" t="s">
        <v>183</v>
      </c>
      <c r="C17" t="s">
        <v>179</v>
      </c>
      <c r="D17">
        <v>44.7</v>
      </c>
      <c r="G17">
        <f t="shared" si="0"/>
        <v>0</v>
      </c>
      <c r="H17">
        <f t="shared" si="1"/>
        <v>0</v>
      </c>
      <c r="I17">
        <f t="shared" si="2"/>
        <v>0</v>
      </c>
    </row>
    <row r="18" spans="1:9" x14ac:dyDescent="0.25">
      <c r="A18" t="s">
        <v>184</v>
      </c>
      <c r="B18" s="22" t="s">
        <v>185</v>
      </c>
      <c r="C18" t="s">
        <v>158</v>
      </c>
      <c r="D18">
        <v>19.899999999999999</v>
      </c>
      <c r="G18">
        <f t="shared" si="0"/>
        <v>0</v>
      </c>
      <c r="H18">
        <f t="shared" si="1"/>
        <v>0</v>
      </c>
      <c r="I18">
        <f t="shared" si="2"/>
        <v>0</v>
      </c>
    </row>
    <row r="19" spans="1:9" ht="30" x14ac:dyDescent="0.25">
      <c r="A19" t="s">
        <v>186</v>
      </c>
      <c r="B19" s="22" t="s">
        <v>256</v>
      </c>
      <c r="C19" t="s">
        <v>165</v>
      </c>
      <c r="D19">
        <v>1</v>
      </c>
      <c r="G19">
        <f>D19*E19</f>
        <v>0</v>
      </c>
      <c r="H19">
        <f>D19*F19</f>
        <v>0</v>
      </c>
      <c r="I19">
        <f>SUM(G19:H19)</f>
        <v>0</v>
      </c>
    </row>
    <row r="20" spans="1:9" ht="30" x14ac:dyDescent="0.25">
      <c r="A20" t="s">
        <v>187</v>
      </c>
      <c r="B20" s="22" t="s">
        <v>257</v>
      </c>
      <c r="C20" t="s">
        <v>165</v>
      </c>
      <c r="D20">
        <v>1</v>
      </c>
      <c r="G20">
        <f>D20*E20</f>
        <v>0</v>
      </c>
      <c r="H20">
        <f>D20*F20</f>
        <v>0</v>
      </c>
      <c r="I20">
        <f>SUM(G20:H20)</f>
        <v>0</v>
      </c>
    </row>
    <row r="21" spans="1:9" ht="45" x14ac:dyDescent="0.25">
      <c r="A21" t="s">
        <v>188</v>
      </c>
      <c r="B21" s="22" t="s">
        <v>258</v>
      </c>
      <c r="C21" t="s">
        <v>165</v>
      </c>
      <c r="D21">
        <v>1</v>
      </c>
      <c r="G21">
        <f>D21*E21</f>
        <v>0</v>
      </c>
      <c r="H21">
        <f>D21*F21</f>
        <v>0</v>
      </c>
      <c r="I21">
        <f>SUM(G21:H21)</f>
        <v>0</v>
      </c>
    </row>
    <row r="22" spans="1:9" ht="45" x14ac:dyDescent="0.25">
      <c r="A22" t="s">
        <v>189</v>
      </c>
      <c r="B22" s="22" t="s">
        <v>260</v>
      </c>
      <c r="C22" t="s">
        <v>165</v>
      </c>
      <c r="D22">
        <v>2</v>
      </c>
      <c r="G22">
        <f>D22*E22</f>
        <v>0</v>
      </c>
      <c r="H22">
        <f>D22*F22</f>
        <v>0</v>
      </c>
      <c r="I22">
        <f>SUM(G22:H22)</f>
        <v>0</v>
      </c>
    </row>
    <row r="23" spans="1:9" ht="30" x14ac:dyDescent="0.25">
      <c r="A23" t="s">
        <v>259</v>
      </c>
      <c r="B23" s="22" t="s">
        <v>261</v>
      </c>
      <c r="C23" t="s">
        <v>165</v>
      </c>
      <c r="D23">
        <v>2</v>
      </c>
      <c r="G23">
        <f>D23*E23</f>
        <v>0</v>
      </c>
      <c r="H23">
        <f>D23*F23</f>
        <v>0</v>
      </c>
      <c r="I23">
        <f>SUM(G23:H23)</f>
        <v>0</v>
      </c>
    </row>
    <row r="24" spans="1:9" ht="45" x14ac:dyDescent="0.25">
      <c r="A24" t="s">
        <v>190</v>
      </c>
      <c r="B24" s="22" t="s">
        <v>209</v>
      </c>
      <c r="C24" t="s">
        <v>165</v>
      </c>
      <c r="D24">
        <v>2</v>
      </c>
      <c r="G24">
        <f t="shared" ref="G24:G34" si="3">D24*E24</f>
        <v>0</v>
      </c>
      <c r="H24">
        <f t="shared" ref="H24:H34" si="4">D24*F24</f>
        <v>0</v>
      </c>
      <c r="I24">
        <f t="shared" ref="I24:I34" si="5">SUM(G24:H24)</f>
        <v>0</v>
      </c>
    </row>
    <row r="25" spans="1:9" ht="45" x14ac:dyDescent="0.25">
      <c r="A25" t="s">
        <v>191</v>
      </c>
      <c r="B25" s="22" t="s">
        <v>210</v>
      </c>
      <c r="C25" t="s">
        <v>165</v>
      </c>
      <c r="D25">
        <v>3</v>
      </c>
      <c r="G25">
        <f t="shared" si="3"/>
        <v>0</v>
      </c>
      <c r="H25">
        <f t="shared" si="4"/>
        <v>0</v>
      </c>
      <c r="I25">
        <f t="shared" si="5"/>
        <v>0</v>
      </c>
    </row>
    <row r="26" spans="1:9" ht="45" x14ac:dyDescent="0.25">
      <c r="A26" t="s">
        <v>192</v>
      </c>
      <c r="B26" s="22" t="s">
        <v>211</v>
      </c>
      <c r="C26" t="s">
        <v>165</v>
      </c>
      <c r="D26">
        <v>1</v>
      </c>
      <c r="G26">
        <f t="shared" si="3"/>
        <v>0</v>
      </c>
      <c r="H26">
        <f t="shared" si="4"/>
        <v>0</v>
      </c>
      <c r="I26">
        <f t="shared" si="5"/>
        <v>0</v>
      </c>
    </row>
    <row r="27" spans="1:9" x14ac:dyDescent="0.25">
      <c r="A27" t="s">
        <v>193</v>
      </c>
      <c r="B27" s="22" t="s">
        <v>194</v>
      </c>
      <c r="C27" t="s">
        <v>158</v>
      </c>
      <c r="D27">
        <v>160</v>
      </c>
      <c r="G27">
        <f t="shared" si="3"/>
        <v>0</v>
      </c>
      <c r="H27">
        <f t="shared" si="4"/>
        <v>0</v>
      </c>
      <c r="I27">
        <f t="shared" si="5"/>
        <v>0</v>
      </c>
    </row>
    <row r="28" spans="1:9" x14ac:dyDescent="0.25">
      <c r="A28" t="s">
        <v>195</v>
      </c>
      <c r="B28" s="22" t="s">
        <v>196</v>
      </c>
      <c r="C28" t="s">
        <v>158</v>
      </c>
      <c r="D28">
        <v>62</v>
      </c>
      <c r="G28">
        <f t="shared" si="3"/>
        <v>0</v>
      </c>
      <c r="H28">
        <f t="shared" si="4"/>
        <v>0</v>
      </c>
      <c r="I28">
        <f t="shared" si="5"/>
        <v>0</v>
      </c>
    </row>
    <row r="29" spans="1:9" x14ac:dyDescent="0.25">
      <c r="A29" t="s">
        <v>197</v>
      </c>
      <c r="B29" s="22" t="s">
        <v>198</v>
      </c>
      <c r="C29" t="s">
        <v>158</v>
      </c>
      <c r="D29">
        <v>2.5</v>
      </c>
      <c r="G29">
        <f t="shared" si="3"/>
        <v>0</v>
      </c>
      <c r="H29">
        <f t="shared" si="4"/>
        <v>0</v>
      </c>
      <c r="I29">
        <f t="shared" si="5"/>
        <v>0</v>
      </c>
    </row>
    <row r="30" spans="1:9" ht="30" x14ac:dyDescent="0.25">
      <c r="A30" t="s">
        <v>199</v>
      </c>
      <c r="B30" s="22" t="s">
        <v>200</v>
      </c>
      <c r="C30" t="s">
        <v>179</v>
      </c>
      <c r="D30">
        <v>6.35</v>
      </c>
      <c r="G30">
        <f t="shared" si="3"/>
        <v>0</v>
      </c>
      <c r="H30">
        <f t="shared" si="4"/>
        <v>0</v>
      </c>
      <c r="I30">
        <f t="shared" si="5"/>
        <v>0</v>
      </c>
    </row>
    <row r="31" spans="1:9" x14ac:dyDescent="0.25">
      <c r="A31" t="s">
        <v>201</v>
      </c>
      <c r="B31" s="22" t="s">
        <v>202</v>
      </c>
      <c r="C31" t="s">
        <v>158</v>
      </c>
      <c r="D31">
        <v>4.5</v>
      </c>
      <c r="G31">
        <f t="shared" si="3"/>
        <v>0</v>
      </c>
      <c r="H31">
        <f t="shared" si="4"/>
        <v>0</v>
      </c>
      <c r="I31">
        <f t="shared" si="5"/>
        <v>0</v>
      </c>
    </row>
    <row r="32" spans="1:9" ht="30" x14ac:dyDescent="0.25">
      <c r="A32" t="s">
        <v>203</v>
      </c>
      <c r="B32" s="22" t="s">
        <v>204</v>
      </c>
      <c r="C32" t="s">
        <v>165</v>
      </c>
      <c r="D32">
        <v>1</v>
      </c>
      <c r="G32">
        <f t="shared" si="3"/>
        <v>0</v>
      </c>
      <c r="H32">
        <f t="shared" si="4"/>
        <v>0</v>
      </c>
      <c r="I32">
        <f t="shared" si="5"/>
        <v>0</v>
      </c>
    </row>
    <row r="33" spans="1:9" ht="30" x14ac:dyDescent="0.25">
      <c r="A33" t="s">
        <v>205</v>
      </c>
      <c r="B33" s="22" t="s">
        <v>206</v>
      </c>
      <c r="C33" t="s">
        <v>165</v>
      </c>
      <c r="D33">
        <v>1</v>
      </c>
      <c r="G33">
        <f t="shared" si="3"/>
        <v>0</v>
      </c>
      <c r="H33">
        <f t="shared" si="4"/>
        <v>0</v>
      </c>
      <c r="I33">
        <f t="shared" si="5"/>
        <v>0</v>
      </c>
    </row>
    <row r="34" spans="1:9" x14ac:dyDescent="0.25">
      <c r="A34" t="s">
        <v>207</v>
      </c>
      <c r="B34" s="22" t="s">
        <v>208</v>
      </c>
      <c r="C34" t="s">
        <v>165</v>
      </c>
      <c r="D34">
        <v>1</v>
      </c>
      <c r="G34">
        <f t="shared" si="3"/>
        <v>0</v>
      </c>
      <c r="H34">
        <f t="shared" si="4"/>
        <v>0</v>
      </c>
      <c r="I34">
        <f t="shared" si="5"/>
        <v>0</v>
      </c>
    </row>
    <row r="35" spans="1:9" x14ac:dyDescent="0.25">
      <c r="A35" t="s">
        <v>148</v>
      </c>
      <c r="G35" s="23">
        <f>SUM(G6:G34)</f>
        <v>0</v>
      </c>
      <c r="H35" s="23">
        <f>SUM(H6:H34)</f>
        <v>0</v>
      </c>
      <c r="I35">
        <f>SUM(I6:I34)</f>
        <v>0</v>
      </c>
    </row>
    <row r="36" spans="1:9" x14ac:dyDescent="0.25">
      <c r="A36" t="s">
        <v>149</v>
      </c>
      <c r="D36">
        <v>0.27</v>
      </c>
      <c r="G36">
        <f>G35*1.27</f>
        <v>0</v>
      </c>
      <c r="H36">
        <f>H35*1.27</f>
        <v>0</v>
      </c>
      <c r="I36">
        <f>G36+H36</f>
        <v>0</v>
      </c>
    </row>
  </sheetData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topLeftCell="A68" zoomScale="93" zoomScaleNormal="100" zoomScaleSheetLayoutView="93" workbookViewId="0">
      <selection activeCell="G88" sqref="G88"/>
    </sheetView>
  </sheetViews>
  <sheetFormatPr defaultRowHeight="15" x14ac:dyDescent="0.25"/>
  <cols>
    <col min="1" max="1" width="4.85546875" customWidth="1"/>
    <col min="2" max="2" width="3.7109375" customWidth="1"/>
    <col min="4" max="4" width="4.42578125" customWidth="1"/>
    <col min="5" max="5" width="3.85546875" customWidth="1"/>
    <col min="6" max="6" width="5.5703125" customWidth="1"/>
  </cols>
  <sheetData>
    <row r="1" spans="1:8" x14ac:dyDescent="0.25">
      <c r="A1" t="s">
        <v>212</v>
      </c>
    </row>
    <row r="2" spans="1:8" x14ac:dyDescent="0.25">
      <c r="A2" t="s">
        <v>213</v>
      </c>
    </row>
    <row r="6" spans="1:8" x14ac:dyDescent="0.25">
      <c r="A6" t="s">
        <v>214</v>
      </c>
      <c r="H6" t="s">
        <v>215</v>
      </c>
    </row>
    <row r="9" spans="1:8" x14ac:dyDescent="0.25">
      <c r="E9" t="s">
        <v>130</v>
      </c>
    </row>
    <row r="13" spans="1:8" x14ac:dyDescent="0.25">
      <c r="A13" t="s">
        <v>216</v>
      </c>
    </row>
    <row r="14" spans="1:8" x14ac:dyDescent="0.25">
      <c r="A14" t="s">
        <v>217</v>
      </c>
    </row>
    <row r="15" spans="1:8" x14ac:dyDescent="0.25">
      <c r="A15" t="s">
        <v>250</v>
      </c>
    </row>
    <row r="16" spans="1:8" x14ac:dyDescent="0.25">
      <c r="A16" t="s">
        <v>218</v>
      </c>
    </row>
    <row r="17" spans="1:12" x14ac:dyDescent="0.25">
      <c r="A17" t="s">
        <v>219</v>
      </c>
    </row>
    <row r="18" spans="1:12" x14ac:dyDescent="0.25">
      <c r="A18" t="s">
        <v>220</v>
      </c>
    </row>
    <row r="20" spans="1:12" x14ac:dyDescent="0.25">
      <c r="H20" t="s">
        <v>132</v>
      </c>
      <c r="K20" t="s">
        <v>133</v>
      </c>
    </row>
    <row r="22" spans="1:12" x14ac:dyDescent="0.25">
      <c r="A22" t="s">
        <v>221</v>
      </c>
      <c r="I22">
        <f>K73</f>
        <v>0</v>
      </c>
      <c r="J22" t="s">
        <v>222</v>
      </c>
      <c r="K22">
        <f>K74</f>
        <v>0</v>
      </c>
      <c r="L22" t="s">
        <v>222</v>
      </c>
    </row>
    <row r="23" spans="1:12" x14ac:dyDescent="0.25">
      <c r="A23" t="s">
        <v>223</v>
      </c>
      <c r="I23">
        <f>L91</f>
        <v>0</v>
      </c>
      <c r="J23" t="s">
        <v>222</v>
      </c>
      <c r="K23">
        <f>L92</f>
        <v>0</v>
      </c>
      <c r="L23" t="s">
        <v>222</v>
      </c>
    </row>
    <row r="26" spans="1:12" x14ac:dyDescent="0.25">
      <c r="A26" t="s">
        <v>224</v>
      </c>
      <c r="I26" s="23">
        <f>I22+I23</f>
        <v>0</v>
      </c>
      <c r="J26" s="23" t="s">
        <v>222</v>
      </c>
      <c r="K26" s="23">
        <f>K22+K23</f>
        <v>0</v>
      </c>
      <c r="L26" s="23" t="s">
        <v>222</v>
      </c>
    </row>
    <row r="28" spans="1:12" x14ac:dyDescent="0.25">
      <c r="A28" t="s">
        <v>225</v>
      </c>
      <c r="I28">
        <f>I26</f>
        <v>0</v>
      </c>
      <c r="J28" t="s">
        <v>222</v>
      </c>
    </row>
    <row r="29" spans="1:12" x14ac:dyDescent="0.25">
      <c r="A29" t="s">
        <v>226</v>
      </c>
      <c r="F29">
        <v>0</v>
      </c>
      <c r="G29" t="s">
        <v>227</v>
      </c>
      <c r="I29">
        <v>0</v>
      </c>
      <c r="J29" t="s">
        <v>222</v>
      </c>
    </row>
    <row r="31" spans="1:12" x14ac:dyDescent="0.25">
      <c r="A31" t="s">
        <v>228</v>
      </c>
      <c r="I31">
        <f>I26</f>
        <v>0</v>
      </c>
      <c r="J31" t="s">
        <v>222</v>
      </c>
    </row>
    <row r="32" spans="1:12" x14ac:dyDescent="0.25">
      <c r="A32" t="s">
        <v>229</v>
      </c>
      <c r="F32">
        <v>0</v>
      </c>
      <c r="G32" t="s">
        <v>227</v>
      </c>
      <c r="I32">
        <v>0</v>
      </c>
      <c r="J32" t="s">
        <v>222</v>
      </c>
    </row>
    <row r="34" spans="1:12" x14ac:dyDescent="0.25">
      <c r="A34" t="s">
        <v>230</v>
      </c>
      <c r="K34">
        <f>K26</f>
        <v>0</v>
      </c>
      <c r="L34" t="s">
        <v>222</v>
      </c>
    </row>
    <row r="35" spans="1:12" x14ac:dyDescent="0.25">
      <c r="A35" t="s">
        <v>231</v>
      </c>
      <c r="F35">
        <v>0</v>
      </c>
      <c r="G35" t="s">
        <v>227</v>
      </c>
      <c r="K35">
        <v>0</v>
      </c>
      <c r="L35" t="s">
        <v>222</v>
      </c>
    </row>
    <row r="37" spans="1:12" x14ac:dyDescent="0.25">
      <c r="A37" t="s">
        <v>232</v>
      </c>
      <c r="K37">
        <f>(I26+K26)</f>
        <v>0</v>
      </c>
      <c r="L37" t="s">
        <v>222</v>
      </c>
    </row>
    <row r="38" spans="1:12" x14ac:dyDescent="0.25">
      <c r="A38" t="s">
        <v>233</v>
      </c>
      <c r="F38">
        <v>0</v>
      </c>
      <c r="G38" t="s">
        <v>227</v>
      </c>
      <c r="K38">
        <v>0</v>
      </c>
      <c r="L38" t="s">
        <v>222</v>
      </c>
    </row>
    <row r="40" spans="1:12" x14ac:dyDescent="0.25">
      <c r="A40" t="s">
        <v>234</v>
      </c>
      <c r="K40">
        <f>K37</f>
        <v>0</v>
      </c>
      <c r="L40" t="s">
        <v>222</v>
      </c>
    </row>
    <row r="41" spans="1:12" x14ac:dyDescent="0.25">
      <c r="A41" t="s">
        <v>235</v>
      </c>
      <c r="F41">
        <v>27</v>
      </c>
      <c r="G41" t="s">
        <v>227</v>
      </c>
      <c r="K41">
        <f>K40*0.27</f>
        <v>0</v>
      </c>
      <c r="L41" t="s">
        <v>222</v>
      </c>
    </row>
    <row r="43" spans="1:12" x14ac:dyDescent="0.25">
      <c r="A43" t="s">
        <v>236</v>
      </c>
      <c r="K43">
        <f>K40+K41</f>
        <v>0</v>
      </c>
      <c r="L43" t="s">
        <v>222</v>
      </c>
    </row>
    <row r="47" spans="1:12" x14ac:dyDescent="0.25">
      <c r="H47" t="s">
        <v>237</v>
      </c>
      <c r="K47" t="s">
        <v>238</v>
      </c>
    </row>
    <row r="48" spans="1:12" x14ac:dyDescent="0.25">
      <c r="A48" t="s">
        <v>212</v>
      </c>
    </row>
    <row r="49" spans="1:12" x14ac:dyDescent="0.25">
      <c r="A49" t="s">
        <v>213</v>
      </c>
    </row>
    <row r="51" spans="1:12" x14ac:dyDescent="0.25">
      <c r="D51" t="s">
        <v>255</v>
      </c>
    </row>
    <row r="52" spans="1:12" x14ac:dyDescent="0.25">
      <c r="A52">
        <v>1</v>
      </c>
      <c r="B52" t="s">
        <v>239</v>
      </c>
      <c r="C52" t="s">
        <v>240</v>
      </c>
    </row>
    <row r="53" spans="1:12" x14ac:dyDescent="0.25">
      <c r="D53">
        <v>1</v>
      </c>
      <c r="E53" t="s">
        <v>165</v>
      </c>
      <c r="F53" t="s">
        <v>241</v>
      </c>
      <c r="H53" t="s">
        <v>222</v>
      </c>
      <c r="K53">
        <f>D53*G53</f>
        <v>0</v>
      </c>
      <c r="L53" t="s">
        <v>222</v>
      </c>
    </row>
    <row r="54" spans="1:12" x14ac:dyDescent="0.25">
      <c r="D54">
        <v>0</v>
      </c>
      <c r="F54" t="s">
        <v>242</v>
      </c>
      <c r="G54">
        <v>0</v>
      </c>
      <c r="H54" t="s">
        <v>222</v>
      </c>
      <c r="K54">
        <f>D54*G54</f>
        <v>0</v>
      </c>
      <c r="L54" t="s">
        <v>222</v>
      </c>
    </row>
    <row r="55" spans="1:12" x14ac:dyDescent="0.25">
      <c r="D55">
        <v>0</v>
      </c>
      <c r="F55" t="s">
        <v>243</v>
      </c>
      <c r="G55">
        <v>0</v>
      </c>
      <c r="H55" t="s">
        <v>222</v>
      </c>
      <c r="K55">
        <f>D55*G55</f>
        <v>0</v>
      </c>
      <c r="L55" t="s">
        <v>222</v>
      </c>
    </row>
    <row r="56" spans="1:12" x14ac:dyDescent="0.25">
      <c r="D56" t="s">
        <v>262</v>
      </c>
    </row>
    <row r="57" spans="1:12" x14ac:dyDescent="0.25">
      <c r="A57">
        <v>2</v>
      </c>
      <c r="B57" t="s">
        <v>239</v>
      </c>
      <c r="C57" t="s">
        <v>240</v>
      </c>
    </row>
    <row r="58" spans="1:12" x14ac:dyDescent="0.25">
      <c r="D58">
        <v>1</v>
      </c>
      <c r="E58" t="s">
        <v>165</v>
      </c>
      <c r="F58" t="s">
        <v>241</v>
      </c>
      <c r="H58" t="s">
        <v>222</v>
      </c>
      <c r="K58">
        <f>D58*G58</f>
        <v>0</v>
      </c>
      <c r="L58" t="s">
        <v>222</v>
      </c>
    </row>
    <row r="59" spans="1:12" x14ac:dyDescent="0.25">
      <c r="D59">
        <v>0</v>
      </c>
      <c r="F59" t="s">
        <v>242</v>
      </c>
      <c r="G59">
        <v>0</v>
      </c>
      <c r="H59" t="s">
        <v>222</v>
      </c>
      <c r="K59">
        <f t="shared" ref="K59:K71" si="0">D59*G59</f>
        <v>0</v>
      </c>
      <c r="L59" t="s">
        <v>222</v>
      </c>
    </row>
    <row r="60" spans="1:12" x14ac:dyDescent="0.25">
      <c r="D60">
        <v>0</v>
      </c>
      <c r="F60" t="s">
        <v>243</v>
      </c>
      <c r="G60">
        <v>0</v>
      </c>
      <c r="H60" t="s">
        <v>222</v>
      </c>
      <c r="K60">
        <f t="shared" si="0"/>
        <v>0</v>
      </c>
      <c r="L60" t="s">
        <v>222</v>
      </c>
    </row>
    <row r="61" spans="1:12" x14ac:dyDescent="0.25">
      <c r="D61" t="s">
        <v>245</v>
      </c>
    </row>
    <row r="62" spans="1:12" x14ac:dyDescent="0.25">
      <c r="A62">
        <v>3</v>
      </c>
      <c r="B62" t="s">
        <v>239</v>
      </c>
      <c r="C62" t="s">
        <v>240</v>
      </c>
    </row>
    <row r="63" spans="1:12" x14ac:dyDescent="0.25">
      <c r="D63">
        <v>0</v>
      </c>
      <c r="E63" t="s">
        <v>244</v>
      </c>
      <c r="F63" t="s">
        <v>241</v>
      </c>
      <c r="G63">
        <v>0</v>
      </c>
      <c r="H63" t="s">
        <v>222</v>
      </c>
      <c r="K63">
        <f t="shared" si="0"/>
        <v>0</v>
      </c>
      <c r="L63" t="s">
        <v>222</v>
      </c>
    </row>
    <row r="64" spans="1:12" x14ac:dyDescent="0.25">
      <c r="D64">
        <v>1</v>
      </c>
      <c r="F64" t="s">
        <v>242</v>
      </c>
      <c r="H64" t="s">
        <v>222</v>
      </c>
      <c r="K64">
        <f t="shared" si="0"/>
        <v>0</v>
      </c>
      <c r="L64" t="s">
        <v>222</v>
      </c>
    </row>
    <row r="65" spans="1:12" x14ac:dyDescent="0.25">
      <c r="D65">
        <v>0</v>
      </c>
      <c r="F65" t="s">
        <v>243</v>
      </c>
      <c r="G65">
        <v>0</v>
      </c>
      <c r="H65" t="s">
        <v>222</v>
      </c>
      <c r="K65">
        <f t="shared" si="0"/>
        <v>0</v>
      </c>
      <c r="L65" t="s">
        <v>222</v>
      </c>
    </row>
    <row r="67" spans="1:12" x14ac:dyDescent="0.25">
      <c r="D67" t="s">
        <v>246</v>
      </c>
    </row>
    <row r="68" spans="1:12" x14ac:dyDescent="0.25">
      <c r="A68">
        <v>4</v>
      </c>
      <c r="B68" t="s">
        <v>239</v>
      </c>
      <c r="C68" t="s">
        <v>240</v>
      </c>
    </row>
    <row r="69" spans="1:12" x14ac:dyDescent="0.25">
      <c r="D69">
        <v>0</v>
      </c>
      <c r="E69" t="s">
        <v>244</v>
      </c>
      <c r="F69" t="s">
        <v>241</v>
      </c>
      <c r="G69">
        <v>0</v>
      </c>
      <c r="H69" t="s">
        <v>222</v>
      </c>
      <c r="K69">
        <f t="shared" si="0"/>
        <v>0</v>
      </c>
      <c r="L69" t="s">
        <v>222</v>
      </c>
    </row>
    <row r="70" spans="1:12" x14ac:dyDescent="0.25">
      <c r="D70">
        <v>1</v>
      </c>
      <c r="F70" t="s">
        <v>242</v>
      </c>
      <c r="H70" t="s">
        <v>222</v>
      </c>
      <c r="K70">
        <f t="shared" si="0"/>
        <v>0</v>
      </c>
      <c r="L70" t="s">
        <v>222</v>
      </c>
    </row>
    <row r="71" spans="1:12" x14ac:dyDescent="0.25">
      <c r="D71">
        <v>0</v>
      </c>
      <c r="F71" t="s">
        <v>243</v>
      </c>
      <c r="G71">
        <v>0</v>
      </c>
      <c r="H71" t="s">
        <v>222</v>
      </c>
      <c r="K71">
        <f t="shared" si="0"/>
        <v>0</v>
      </c>
      <c r="L71" t="s">
        <v>222</v>
      </c>
    </row>
    <row r="72" spans="1:12" x14ac:dyDescent="0.25">
      <c r="D72" t="s">
        <v>123</v>
      </c>
    </row>
    <row r="73" spans="1:12" x14ac:dyDescent="0.25">
      <c r="K73">
        <f>K53+K58+K63+K69</f>
        <v>0</v>
      </c>
      <c r="L73" t="s">
        <v>222</v>
      </c>
    </row>
    <row r="74" spans="1:12" x14ac:dyDescent="0.25">
      <c r="K74">
        <f>K54+K59+K64+K70</f>
        <v>0</v>
      </c>
      <c r="L74" t="s">
        <v>222</v>
      </c>
    </row>
    <row r="75" spans="1:12" x14ac:dyDescent="0.25">
      <c r="K75">
        <f>K55+K60+K65+K71</f>
        <v>0</v>
      </c>
      <c r="L75" t="s">
        <v>222</v>
      </c>
    </row>
    <row r="77" spans="1:12" x14ac:dyDescent="0.25">
      <c r="A77" t="s">
        <v>247</v>
      </c>
    </row>
    <row r="78" spans="1:12" x14ac:dyDescent="0.25">
      <c r="A78" t="s">
        <v>213</v>
      </c>
    </row>
    <row r="80" spans="1:12" x14ac:dyDescent="0.25">
      <c r="D80" t="s">
        <v>248</v>
      </c>
    </row>
    <row r="81" spans="1:13" x14ac:dyDescent="0.25">
      <c r="A81">
        <v>1</v>
      </c>
      <c r="B81" t="s">
        <v>239</v>
      </c>
      <c r="C81" t="s">
        <v>240</v>
      </c>
    </row>
    <row r="82" spans="1:13" x14ac:dyDescent="0.25">
      <c r="D82">
        <v>4</v>
      </c>
      <c r="E82" t="s">
        <v>165</v>
      </c>
      <c r="F82" t="s">
        <v>241</v>
      </c>
      <c r="I82" t="s">
        <v>222</v>
      </c>
      <c r="L82">
        <f>D82*G82</f>
        <v>0</v>
      </c>
      <c r="M82" t="s">
        <v>222</v>
      </c>
    </row>
    <row r="83" spans="1:13" x14ac:dyDescent="0.25">
      <c r="D83">
        <v>0</v>
      </c>
      <c r="F83" t="s">
        <v>242</v>
      </c>
      <c r="G83">
        <v>0</v>
      </c>
      <c r="I83" t="s">
        <v>222</v>
      </c>
      <c r="L83">
        <f t="shared" ref="L83:L89" si="1">D83*G83</f>
        <v>0</v>
      </c>
      <c r="M83" t="s">
        <v>222</v>
      </c>
    </row>
    <row r="84" spans="1:13" x14ac:dyDescent="0.25">
      <c r="D84">
        <v>0</v>
      </c>
      <c r="F84" t="s">
        <v>243</v>
      </c>
      <c r="G84">
        <v>0</v>
      </c>
      <c r="I84" t="s">
        <v>222</v>
      </c>
      <c r="L84">
        <f t="shared" si="1"/>
        <v>0</v>
      </c>
      <c r="M84" t="s">
        <v>222</v>
      </c>
    </row>
    <row r="85" spans="1:13" x14ac:dyDescent="0.25">
      <c r="D85" t="s">
        <v>246</v>
      </c>
    </row>
    <row r="86" spans="1:13" x14ac:dyDescent="0.25">
      <c r="A86">
        <v>2</v>
      </c>
      <c r="B86" t="s">
        <v>239</v>
      </c>
      <c r="C86" t="s">
        <v>240</v>
      </c>
    </row>
    <row r="87" spans="1:13" x14ac:dyDescent="0.25">
      <c r="D87">
        <v>0</v>
      </c>
      <c r="E87" t="s">
        <v>244</v>
      </c>
      <c r="F87" t="s">
        <v>241</v>
      </c>
      <c r="G87">
        <v>0</v>
      </c>
      <c r="I87" t="s">
        <v>222</v>
      </c>
      <c r="L87">
        <f t="shared" si="1"/>
        <v>0</v>
      </c>
      <c r="M87" t="s">
        <v>222</v>
      </c>
    </row>
    <row r="88" spans="1:13" x14ac:dyDescent="0.25">
      <c r="D88">
        <v>1</v>
      </c>
      <c r="F88" t="s">
        <v>242</v>
      </c>
      <c r="I88" t="s">
        <v>222</v>
      </c>
      <c r="L88">
        <f t="shared" si="1"/>
        <v>0</v>
      </c>
      <c r="M88" t="s">
        <v>222</v>
      </c>
    </row>
    <row r="89" spans="1:13" x14ac:dyDescent="0.25">
      <c r="D89">
        <v>0</v>
      </c>
      <c r="F89" t="s">
        <v>243</v>
      </c>
      <c r="G89">
        <v>0</v>
      </c>
      <c r="I89" t="s">
        <v>222</v>
      </c>
      <c r="L89">
        <f t="shared" si="1"/>
        <v>0</v>
      </c>
      <c r="M89" t="s">
        <v>222</v>
      </c>
    </row>
    <row r="90" spans="1:13" x14ac:dyDescent="0.25">
      <c r="D90" t="s">
        <v>123</v>
      </c>
    </row>
    <row r="91" spans="1:13" x14ac:dyDescent="0.25">
      <c r="L91">
        <f>L82+L87</f>
        <v>0</v>
      </c>
      <c r="M91" t="s">
        <v>222</v>
      </c>
    </row>
    <row r="92" spans="1:13" x14ac:dyDescent="0.25">
      <c r="L92">
        <f>L83+L88</f>
        <v>0</v>
      </c>
      <c r="M92" t="s">
        <v>222</v>
      </c>
    </row>
    <row r="93" spans="1:13" x14ac:dyDescent="0.25">
      <c r="L93">
        <f>L84+L89</f>
        <v>0</v>
      </c>
      <c r="M93" t="s">
        <v>222</v>
      </c>
    </row>
    <row r="97" spans="1:1" x14ac:dyDescent="0.25">
      <c r="A97" t="s">
        <v>247</v>
      </c>
    </row>
    <row r="98" spans="1:1" x14ac:dyDescent="0.25">
      <c r="A98" t="s">
        <v>213</v>
      </c>
    </row>
  </sheetData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10" zoomScale="93" zoomScaleNormal="100" zoomScaleSheetLayoutView="93" workbookViewId="0">
      <selection activeCell="H20" sqref="H20"/>
    </sheetView>
  </sheetViews>
  <sheetFormatPr defaultRowHeight="15.75" x14ac:dyDescent="0.25"/>
  <cols>
    <col min="1" max="1" width="36.42578125" style="11" customWidth="1"/>
    <col min="2" max="2" width="10.7109375" style="11" customWidth="1"/>
    <col min="3" max="4" width="15.7109375" style="11" customWidth="1"/>
    <col min="5" max="16384" width="9.140625" style="11"/>
  </cols>
  <sheetData>
    <row r="1" spans="1:4" s="15" customFormat="1" x14ac:dyDescent="0.25">
      <c r="A1" s="35"/>
      <c r="B1" s="35"/>
      <c r="C1" s="35"/>
      <c r="D1" s="35"/>
    </row>
    <row r="2" spans="1:4" s="15" customFormat="1" x14ac:dyDescent="0.25">
      <c r="A2" s="35"/>
      <c r="B2" s="35"/>
      <c r="C2" s="35"/>
      <c r="D2" s="35"/>
    </row>
    <row r="3" spans="1:4" s="15" customFormat="1" x14ac:dyDescent="0.25">
      <c r="A3" s="35"/>
      <c r="B3" s="35"/>
      <c r="C3" s="35"/>
      <c r="D3" s="35"/>
    </row>
    <row r="4" spans="1:4" x14ac:dyDescent="0.25">
      <c r="A4" s="30"/>
      <c r="B4" s="30"/>
      <c r="C4" s="30"/>
      <c r="D4" s="30"/>
    </row>
    <row r="5" spans="1:4" x14ac:dyDescent="0.25">
      <c r="A5" s="30"/>
      <c r="B5" s="30"/>
      <c r="C5" s="30"/>
      <c r="D5" s="30"/>
    </row>
    <row r="6" spans="1:4" x14ac:dyDescent="0.25">
      <c r="A6" s="30"/>
      <c r="B6" s="30"/>
      <c r="C6" s="30"/>
      <c r="D6" s="30"/>
    </row>
    <row r="7" spans="1:4" x14ac:dyDescent="0.25">
      <c r="A7" s="30"/>
      <c r="B7" s="30"/>
      <c r="C7" s="30"/>
      <c r="D7" s="30"/>
    </row>
    <row r="9" spans="1:4" x14ac:dyDescent="0.25">
      <c r="A9" s="11" t="s">
        <v>124</v>
      </c>
      <c r="C9" s="11" t="s">
        <v>125</v>
      </c>
    </row>
    <row r="10" spans="1:4" x14ac:dyDescent="0.25">
      <c r="A10" s="11" t="s">
        <v>126</v>
      </c>
      <c r="C10" s="11" t="s">
        <v>125</v>
      </c>
    </row>
    <row r="11" spans="1:4" x14ac:dyDescent="0.25">
      <c r="A11" s="11" t="s">
        <v>251</v>
      </c>
    </row>
    <row r="12" spans="1:4" x14ac:dyDescent="0.25">
      <c r="A12" s="11" t="s">
        <v>125</v>
      </c>
      <c r="C12" s="20"/>
    </row>
    <row r="13" spans="1:4" x14ac:dyDescent="0.25">
      <c r="A13" s="11" t="s">
        <v>125</v>
      </c>
      <c r="C13" s="20"/>
    </row>
    <row r="14" spans="1:4" x14ac:dyDescent="0.25">
      <c r="A14" s="11" t="s">
        <v>252</v>
      </c>
      <c r="C14" s="11" t="s">
        <v>125</v>
      </c>
    </row>
    <row r="15" spans="1:4" x14ac:dyDescent="0.25">
      <c r="C15" s="11" t="s">
        <v>125</v>
      </c>
    </row>
    <row r="16" spans="1:4" x14ac:dyDescent="0.25">
      <c r="A16" s="11" t="s">
        <v>127</v>
      </c>
    </row>
    <row r="17" spans="1:4" x14ac:dyDescent="0.25">
      <c r="A17" s="11" t="s">
        <v>128</v>
      </c>
    </row>
    <row r="18" spans="1:4" x14ac:dyDescent="0.25">
      <c r="A18" s="11" t="s">
        <v>129</v>
      </c>
    </row>
    <row r="19" spans="1:4" x14ac:dyDescent="0.25">
      <c r="A19" s="11" t="s">
        <v>129</v>
      </c>
    </row>
    <row r="20" spans="1:4" x14ac:dyDescent="0.25">
      <c r="A20" s="11" t="s">
        <v>129</v>
      </c>
    </row>
    <row r="22" spans="1:4" x14ac:dyDescent="0.25">
      <c r="A22" s="31" t="s">
        <v>130</v>
      </c>
      <c r="B22" s="31"/>
      <c r="C22" s="31"/>
      <c r="D22" s="31"/>
    </row>
    <row r="23" spans="1:4" x14ac:dyDescent="0.25">
      <c r="A23" s="16" t="s">
        <v>131</v>
      </c>
      <c r="B23" s="16"/>
      <c r="C23" s="19" t="s">
        <v>132</v>
      </c>
      <c r="D23" s="19" t="s">
        <v>133</v>
      </c>
    </row>
    <row r="24" spans="1:4" x14ac:dyDescent="0.25">
      <c r="A24" s="16" t="s">
        <v>134</v>
      </c>
      <c r="B24" s="16"/>
      <c r="C24" s="16">
        <f>ROUND(SUM('Fejezet összesítő'!B2:B8),0)</f>
        <v>0</v>
      </c>
      <c r="D24" s="16">
        <f>ROUND(SUM('Fejezet összesítő'!C2:C8),0)</f>
        <v>0</v>
      </c>
    </row>
    <row r="25" spans="1:4" x14ac:dyDescent="0.25">
      <c r="A25" s="16" t="s">
        <v>135</v>
      </c>
      <c r="B25" s="16"/>
      <c r="C25" s="24">
        <f>ROUND(C24,0)</f>
        <v>0</v>
      </c>
      <c r="D25" s="24">
        <f>ROUND(D24,0)</f>
        <v>0</v>
      </c>
    </row>
    <row r="26" spans="1:4" x14ac:dyDescent="0.25">
      <c r="A26" s="11" t="s">
        <v>136</v>
      </c>
      <c r="C26" s="32">
        <f>ROUND(C25+D25,0)</f>
        <v>0</v>
      </c>
      <c r="D26" s="32"/>
    </row>
    <row r="27" spans="1:4" x14ac:dyDescent="0.25">
      <c r="A27" s="16" t="s">
        <v>137</v>
      </c>
      <c r="B27" s="17">
        <v>0.27</v>
      </c>
      <c r="C27" s="33">
        <f>ROUND(C26*B27,0)</f>
        <v>0</v>
      </c>
      <c r="D27" s="33"/>
    </row>
    <row r="28" spans="1:4" x14ac:dyDescent="0.25">
      <c r="A28" s="16" t="s">
        <v>138</v>
      </c>
      <c r="B28" s="16"/>
      <c r="C28" s="34">
        <f>ROUND(C26+C27,0)</f>
        <v>0</v>
      </c>
      <c r="D28" s="34"/>
    </row>
    <row r="31" spans="1:4" x14ac:dyDescent="0.25">
      <c r="B31" s="26"/>
      <c r="C31" s="26"/>
    </row>
    <row r="32" spans="1:4" x14ac:dyDescent="0.25">
      <c r="B32" s="26"/>
      <c r="C32" s="26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</sheetData>
  <mergeCells count="11">
    <mergeCell ref="A6:D6"/>
    <mergeCell ref="A1:D1"/>
    <mergeCell ref="A2:D2"/>
    <mergeCell ref="A3:D3"/>
    <mergeCell ref="A4:D4"/>
    <mergeCell ref="A5:D5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firstPageNumber="4294963191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93" zoomScaleNormal="100" zoomScaleSheetLayoutView="93" workbookViewId="0">
      <selection activeCell="H20" sqref="H20"/>
    </sheetView>
  </sheetViews>
  <sheetFormatPr defaultRowHeight="15.75" x14ac:dyDescent="0.25"/>
  <cols>
    <col min="1" max="1" width="36.42578125" style="12" customWidth="1"/>
    <col min="2" max="3" width="20.7109375" style="12" customWidth="1"/>
    <col min="4" max="16384" width="9.140625" style="12"/>
  </cols>
  <sheetData>
    <row r="1" spans="1:3" s="13" customFormat="1" x14ac:dyDescent="0.25">
      <c r="A1" s="13" t="s">
        <v>120</v>
      </c>
      <c r="B1" s="14" t="s">
        <v>121</v>
      </c>
      <c r="C1" s="14" t="s">
        <v>122</v>
      </c>
    </row>
    <row r="2" spans="1:3" x14ac:dyDescent="0.25">
      <c r="A2" s="12" t="s">
        <v>35</v>
      </c>
      <c r="B2" s="12">
        <f>'02  Védőcsövek'!H25</f>
        <v>0</v>
      </c>
      <c r="C2" s="12">
        <f>'02  Védőcsövek'!I25</f>
        <v>0</v>
      </c>
    </row>
    <row r="3" spans="1:3" x14ac:dyDescent="0.25">
      <c r="A3" s="12" t="s">
        <v>55</v>
      </c>
      <c r="B3" s="12">
        <f>'03  Vezetékek kábelek'!H23</f>
        <v>0</v>
      </c>
      <c r="C3" s="12">
        <f>'03  Vezetékek kábelek'!I23</f>
        <v>0</v>
      </c>
    </row>
    <row r="4" spans="1:3" x14ac:dyDescent="0.25">
      <c r="A4" s="12" t="s">
        <v>89</v>
      </c>
      <c r="B4" s="12">
        <f>'04  Szerelvények'!H36</f>
        <v>0</v>
      </c>
      <c r="C4" s="12">
        <f>'04  Szerelvények'!I36</f>
        <v>0</v>
      </c>
    </row>
    <row r="5" spans="1:3" x14ac:dyDescent="0.25">
      <c r="A5" s="12" t="s">
        <v>98</v>
      </c>
      <c r="B5" s="12">
        <f>'05  Lámpatestek'!H11</f>
        <v>0</v>
      </c>
      <c r="C5" s="12">
        <f>'05  Lámpatestek'!I11</f>
        <v>0</v>
      </c>
    </row>
    <row r="6" spans="1:3" x14ac:dyDescent="0.25">
      <c r="A6" s="12" t="s">
        <v>101</v>
      </c>
      <c r="B6" s="12">
        <f>'06  Elosztóberendezések'!H5</f>
        <v>0</v>
      </c>
      <c r="C6" s="12">
        <f>'06  Elosztóberendezések'!I5</f>
        <v>0</v>
      </c>
    </row>
    <row r="7" spans="1:3" ht="31.5" x14ac:dyDescent="0.25">
      <c r="A7" s="12" t="s">
        <v>112</v>
      </c>
      <c r="B7" s="12">
        <f>'07  Épület külső és belső gyeng'!H23</f>
        <v>0</v>
      </c>
      <c r="C7" s="12">
        <f>'07  Épület külső és belső gyeng'!I23</f>
        <v>0</v>
      </c>
    </row>
    <row r="8" spans="1:3" x14ac:dyDescent="0.25">
      <c r="A8" s="12" t="s">
        <v>119</v>
      </c>
      <c r="B8" s="12">
        <f>'10  Iratok, jegyzőkönyvek'!H9</f>
        <v>0</v>
      </c>
      <c r="C8" s="12">
        <f>'10  Iratok, jegyzőkönyvek'!I9</f>
        <v>0</v>
      </c>
    </row>
    <row r="9" spans="1:3" s="13" customFormat="1" x14ac:dyDescent="0.25">
      <c r="A9" s="13" t="s">
        <v>123</v>
      </c>
      <c r="B9" s="13">
        <f>ROUND(SUM(B2:B8),0)</f>
        <v>0</v>
      </c>
      <c r="C9" s="13">
        <f>ROUND(SUM(C2:C8), 0)</f>
        <v>0</v>
      </c>
    </row>
  </sheetData>
  <pageMargins left="1" right="1" top="1" bottom="1" header="0.41666666666666669" footer="0.41666666666666669"/>
  <pageSetup paperSize="9" firstPageNumber="4294963191" orientation="portrait" useFirstPageNumber="1" r:id="rId1"/>
  <headerFooter>
    <oddHeader>&amp;C&amp;"Times New Roman,bold"&amp;12Munkanem összesítő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93" zoomScaleNormal="100" zoomScaleSheetLayoutView="93" workbookViewId="0">
      <selection activeCell="F12" sqref="F12:G23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6.5703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12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2" s="2" customFormat="1" x14ac:dyDescent="0.25">
      <c r="A2" s="36" t="s">
        <v>9</v>
      </c>
      <c r="B2" s="36"/>
      <c r="C2" s="36"/>
      <c r="D2" s="36"/>
      <c r="E2" s="36"/>
      <c r="F2" s="36"/>
      <c r="G2" s="9"/>
      <c r="H2" s="9"/>
      <c r="I2" s="9"/>
    </row>
    <row r="3" spans="1:12" ht="25.5" x14ac:dyDescent="0.25">
      <c r="A3" s="8">
        <v>1</v>
      </c>
      <c r="B3" s="1" t="s">
        <v>10</v>
      </c>
      <c r="C3" s="3" t="s">
        <v>12</v>
      </c>
      <c r="D3" s="6">
        <v>5</v>
      </c>
      <c r="E3" s="1" t="s">
        <v>11</v>
      </c>
      <c r="H3" s="6">
        <f>ROUND(D3*F3, 0)</f>
        <v>0</v>
      </c>
      <c r="I3" s="6">
        <f>ROUND(D3*G3, 0)</f>
        <v>0</v>
      </c>
    </row>
    <row r="5" spans="1:12" ht="25.5" x14ac:dyDescent="0.25">
      <c r="A5" s="8">
        <v>2</v>
      </c>
      <c r="B5" s="1" t="s">
        <v>13</v>
      </c>
      <c r="C5" s="3" t="s">
        <v>14</v>
      </c>
      <c r="D5" s="6">
        <v>2</v>
      </c>
      <c r="E5" s="1" t="s">
        <v>11</v>
      </c>
      <c r="H5" s="6">
        <f>ROUND(D5*F5, 0)</f>
        <v>0</v>
      </c>
      <c r="I5" s="6">
        <f>ROUND(D5*G5, 0)</f>
        <v>0</v>
      </c>
    </row>
    <row r="7" spans="1:12" ht="25.5" x14ac:dyDescent="0.25">
      <c r="A7" s="8">
        <v>3</v>
      </c>
      <c r="B7" s="1" t="s">
        <v>15</v>
      </c>
      <c r="C7" s="3" t="s">
        <v>17</v>
      </c>
      <c r="D7" s="6">
        <v>110</v>
      </c>
      <c r="E7" s="1" t="s">
        <v>16</v>
      </c>
      <c r="H7" s="6">
        <f>ROUND(D7*F7, 0)</f>
        <v>0</v>
      </c>
      <c r="I7" s="6">
        <f>ROUND(D7*G7, 0)</f>
        <v>0</v>
      </c>
    </row>
    <row r="9" spans="1:12" ht="25.5" x14ac:dyDescent="0.25">
      <c r="A9" s="8">
        <v>4</v>
      </c>
      <c r="B9" s="1" t="s">
        <v>18</v>
      </c>
      <c r="C9" s="3" t="s">
        <v>19</v>
      </c>
      <c r="D9" s="6">
        <v>10.199999999999999</v>
      </c>
      <c r="E9" s="1" t="s">
        <v>16</v>
      </c>
      <c r="H9" s="6">
        <f>ROUND(D9*F9, 0)</f>
        <v>0</v>
      </c>
      <c r="I9" s="6">
        <f>ROUND(D9*G9, 0)</f>
        <v>0</v>
      </c>
    </row>
    <row r="11" spans="1:12" s="2" customFormat="1" x14ac:dyDescent="0.25">
      <c r="A11" s="36" t="s">
        <v>20</v>
      </c>
      <c r="B11" s="36"/>
      <c r="C11" s="36"/>
      <c r="D11" s="36"/>
      <c r="E11" s="36"/>
      <c r="F11" s="36"/>
      <c r="G11" s="9"/>
      <c r="H11" s="9"/>
      <c r="I11" s="9"/>
      <c r="K11" s="1"/>
      <c r="L11" s="1"/>
    </row>
    <row r="12" spans="1:12" ht="89.25" x14ac:dyDescent="0.25">
      <c r="A12" s="8">
        <v>5</v>
      </c>
      <c r="B12" s="1" t="s">
        <v>21</v>
      </c>
      <c r="C12" s="3" t="s">
        <v>22</v>
      </c>
      <c r="D12" s="6">
        <v>74</v>
      </c>
      <c r="E12" s="1" t="s">
        <v>16</v>
      </c>
      <c r="H12" s="6">
        <f>ROUND(D12*F12, 0)</f>
        <v>0</v>
      </c>
      <c r="I12" s="6">
        <f>ROUND(D12*G12, 0)</f>
        <v>0</v>
      </c>
    </row>
    <row r="13" spans="1:12" x14ac:dyDescent="0.25">
      <c r="C13" s="3" t="s">
        <v>23</v>
      </c>
    </row>
    <row r="15" spans="1:12" ht="63.75" x14ac:dyDescent="0.25">
      <c r="A15" s="8">
        <v>6</v>
      </c>
      <c r="B15" s="1" t="s">
        <v>24</v>
      </c>
      <c r="C15" s="3" t="s">
        <v>25</v>
      </c>
      <c r="D15" s="6">
        <v>2.4</v>
      </c>
      <c r="E15" s="1" t="s">
        <v>16</v>
      </c>
      <c r="H15" s="6">
        <f>ROUND(D15*F15, 0)</f>
        <v>0</v>
      </c>
      <c r="I15" s="6">
        <f>ROUND(D15*G15, 0)</f>
        <v>0</v>
      </c>
    </row>
    <row r="17" spans="1:9" ht="63.75" x14ac:dyDescent="0.25">
      <c r="A17" s="8">
        <v>7</v>
      </c>
      <c r="B17" s="1" t="s">
        <v>26</v>
      </c>
      <c r="C17" s="3" t="s">
        <v>27</v>
      </c>
      <c r="D17" s="6">
        <v>110</v>
      </c>
      <c r="E17" s="1" t="s">
        <v>16</v>
      </c>
      <c r="H17" s="6">
        <f>ROUND(D17*F17, 0)</f>
        <v>0</v>
      </c>
      <c r="I17" s="6">
        <f>ROUND(D17*G17, 0)</f>
        <v>0</v>
      </c>
    </row>
    <row r="19" spans="1:9" ht="63.75" x14ac:dyDescent="0.25">
      <c r="A19" s="8">
        <v>8</v>
      </c>
      <c r="B19" s="1" t="s">
        <v>28</v>
      </c>
      <c r="C19" s="3" t="s">
        <v>29</v>
      </c>
      <c r="D19" s="6">
        <v>18</v>
      </c>
      <c r="E19" s="1" t="s">
        <v>16</v>
      </c>
      <c r="H19" s="6">
        <f>ROUND(D19*F19, 0)</f>
        <v>0</v>
      </c>
      <c r="I19" s="6">
        <f>ROUND(D19*G19, 0)</f>
        <v>0</v>
      </c>
    </row>
    <row r="21" spans="1:9" ht="63.75" x14ac:dyDescent="0.25">
      <c r="A21" s="8">
        <v>9</v>
      </c>
      <c r="B21" s="1" t="s">
        <v>30</v>
      </c>
      <c r="C21" s="3" t="s">
        <v>31</v>
      </c>
      <c r="D21" s="6">
        <v>9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ht="25.5" x14ac:dyDescent="0.25">
      <c r="A23" s="8">
        <v>10</v>
      </c>
      <c r="B23" s="1" t="s">
        <v>32</v>
      </c>
      <c r="C23" s="3" t="s">
        <v>33</v>
      </c>
      <c r="D23" s="6">
        <v>3</v>
      </c>
      <c r="E23" s="1" t="s">
        <v>11</v>
      </c>
      <c r="H23" s="6">
        <f>ROUND(D23*F23, 0)</f>
        <v>0</v>
      </c>
      <c r="I23" s="6">
        <f>ROUND(D23*G23, 0)</f>
        <v>0</v>
      </c>
    </row>
    <row r="25" spans="1:9" s="10" customFormat="1" x14ac:dyDescent="0.25">
      <c r="A25" s="7"/>
      <c r="B25" s="4"/>
      <c r="C25" s="4" t="s">
        <v>34</v>
      </c>
      <c r="D25" s="5"/>
      <c r="E25" s="4"/>
      <c r="F25" s="5"/>
      <c r="G25" s="5"/>
      <c r="H25" s="5">
        <f>ROUND(SUM(H2:H24),0)</f>
        <v>0</v>
      </c>
      <c r="I25" s="5">
        <f>ROUND(SUM(I2:I24),0)</f>
        <v>0</v>
      </c>
    </row>
  </sheetData>
  <mergeCells count="2">
    <mergeCell ref="A2:F2"/>
    <mergeCell ref="A11:F11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02 Védőcsövek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93" zoomScaleNormal="100" zoomScaleSheetLayoutView="93" workbookViewId="0">
      <selection activeCell="F3" sqref="F3:G21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1406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6" t="s">
        <v>20</v>
      </c>
      <c r="B2" s="36"/>
      <c r="C2" s="36"/>
      <c r="D2" s="36"/>
      <c r="E2" s="36"/>
      <c r="F2" s="36"/>
      <c r="G2" s="9"/>
      <c r="H2" s="9"/>
      <c r="I2" s="9"/>
    </row>
    <row r="3" spans="1:9" ht="89.25" x14ac:dyDescent="0.25">
      <c r="A3" s="8">
        <v>1</v>
      </c>
      <c r="B3" s="1" t="s">
        <v>36</v>
      </c>
      <c r="C3" s="3" t="s">
        <v>37</v>
      </c>
      <c r="D3" s="6">
        <v>352</v>
      </c>
      <c r="E3" s="1" t="s">
        <v>16</v>
      </c>
      <c r="H3" s="6">
        <f>ROUND(D3*F3, 0)</f>
        <v>0</v>
      </c>
      <c r="I3" s="6">
        <f>ROUND(D3*G3, 0)</f>
        <v>0</v>
      </c>
    </row>
    <row r="4" spans="1:9" x14ac:dyDescent="0.25">
      <c r="C4" s="3" t="s">
        <v>38</v>
      </c>
    </row>
    <row r="6" spans="1:9" ht="89.25" x14ac:dyDescent="0.25">
      <c r="A6" s="8">
        <v>2</v>
      </c>
      <c r="B6" s="1" t="s">
        <v>39</v>
      </c>
      <c r="C6" s="3" t="s">
        <v>40</v>
      </c>
      <c r="D6" s="6">
        <v>420</v>
      </c>
      <c r="E6" s="1" t="s">
        <v>16</v>
      </c>
      <c r="H6" s="6">
        <f>ROUND(D6*F6, 0)</f>
        <v>0</v>
      </c>
      <c r="I6" s="6">
        <f>ROUND(D6*G6, 0)</f>
        <v>0</v>
      </c>
    </row>
    <row r="7" spans="1:9" x14ac:dyDescent="0.25">
      <c r="C7" s="3" t="s">
        <v>38</v>
      </c>
    </row>
    <row r="9" spans="1:9" ht="89.25" x14ac:dyDescent="0.25">
      <c r="A9" s="8">
        <v>3</v>
      </c>
      <c r="B9" s="1" t="s">
        <v>41</v>
      </c>
      <c r="C9" s="3" t="s">
        <v>42</v>
      </c>
      <c r="D9" s="6">
        <v>16</v>
      </c>
      <c r="E9" s="1" t="s">
        <v>16</v>
      </c>
      <c r="H9" s="6">
        <f>ROUND(D9*F9, 0)</f>
        <v>0</v>
      </c>
      <c r="I9" s="6">
        <f>ROUND(D9*G9, 0)</f>
        <v>0</v>
      </c>
    </row>
    <row r="10" spans="1:9" x14ac:dyDescent="0.25">
      <c r="C10" s="3" t="s">
        <v>43</v>
      </c>
    </row>
    <row r="12" spans="1:9" ht="89.25" x14ac:dyDescent="0.25">
      <c r="A12" s="8">
        <v>4</v>
      </c>
      <c r="B12" s="1" t="s">
        <v>44</v>
      </c>
      <c r="C12" s="3" t="s">
        <v>45</v>
      </c>
      <c r="D12" s="6">
        <v>2</v>
      </c>
      <c r="E12" s="1" t="s">
        <v>16</v>
      </c>
      <c r="H12" s="6">
        <f>ROUND(D12*F12, 0)</f>
        <v>0</v>
      </c>
      <c r="I12" s="6">
        <f>ROUND(D12*G12, 0)</f>
        <v>0</v>
      </c>
    </row>
    <row r="13" spans="1:9" ht="25.5" x14ac:dyDescent="0.25">
      <c r="C13" s="3" t="s">
        <v>46</v>
      </c>
    </row>
    <row r="15" spans="1:9" ht="89.25" x14ac:dyDescent="0.25">
      <c r="A15" s="8">
        <v>5</v>
      </c>
      <c r="B15" s="1" t="s">
        <v>47</v>
      </c>
      <c r="C15" s="3" t="s">
        <v>48</v>
      </c>
      <c r="D15" s="6">
        <v>2</v>
      </c>
      <c r="E15" s="1" t="s">
        <v>16</v>
      </c>
      <c r="H15" s="6">
        <f>ROUND(D15*F15, 0)</f>
        <v>0</v>
      </c>
      <c r="I15" s="6">
        <f>ROUND(D15*G15, 0)</f>
        <v>0</v>
      </c>
    </row>
    <row r="16" spans="1:9" ht="25.5" x14ac:dyDescent="0.25">
      <c r="C16" s="3" t="s">
        <v>49</v>
      </c>
    </row>
    <row r="18" spans="1:9" ht="76.5" x14ac:dyDescent="0.25">
      <c r="A18" s="8">
        <v>6</v>
      </c>
      <c r="B18" s="1" t="s">
        <v>50</v>
      </c>
      <c r="C18" s="3" t="s">
        <v>51</v>
      </c>
      <c r="D18" s="6">
        <v>42</v>
      </c>
      <c r="E18" s="1" t="s">
        <v>16</v>
      </c>
      <c r="H18" s="6">
        <f>ROUND(D18*F18, 0)</f>
        <v>0</v>
      </c>
      <c r="I18" s="6">
        <f>ROUND(D18*G18, 0)</f>
        <v>0</v>
      </c>
    </row>
    <row r="19" spans="1:9" ht="25.5" x14ac:dyDescent="0.25">
      <c r="C19" s="3" t="s">
        <v>52</v>
      </c>
    </row>
    <row r="21" spans="1:9" ht="25.5" x14ac:dyDescent="0.25">
      <c r="A21" s="8">
        <v>7</v>
      </c>
      <c r="B21" s="1" t="s">
        <v>53</v>
      </c>
      <c r="C21" s="3" t="s">
        <v>54</v>
      </c>
      <c r="D21" s="6">
        <v>12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s="10" customFormat="1" x14ac:dyDescent="0.25">
      <c r="A23" s="7"/>
      <c r="B23" s="4"/>
      <c r="C23" s="4" t="s">
        <v>34</v>
      </c>
      <c r="D23" s="5"/>
      <c r="E23" s="4"/>
      <c r="F23" s="5"/>
      <c r="G23" s="5"/>
      <c r="H23" s="5">
        <f>ROUND(SUM(H2:H22),0)</f>
        <v>0</v>
      </c>
      <c r="I23" s="5">
        <f>ROUND(SUM(I2:I22),0)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03 Vezetékek kábelek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93" zoomScaleNormal="100" zoomScaleSheetLayoutView="93" workbookViewId="0">
      <selection activeCell="F3" sqref="F3:G3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1406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6" t="s">
        <v>20</v>
      </c>
      <c r="B2" s="36"/>
      <c r="C2" s="36"/>
      <c r="D2" s="36"/>
      <c r="E2" s="36"/>
      <c r="F2" s="36"/>
      <c r="G2" s="9"/>
      <c r="H2" s="9"/>
      <c r="I2" s="9"/>
    </row>
    <row r="3" spans="1:9" ht="89.25" x14ac:dyDescent="0.25">
      <c r="A3" s="8">
        <v>1</v>
      </c>
      <c r="B3" s="1" t="s">
        <v>56</v>
      </c>
      <c r="C3" s="3" t="s">
        <v>57</v>
      </c>
      <c r="D3" s="6">
        <v>48</v>
      </c>
      <c r="E3" s="1" t="s">
        <v>11</v>
      </c>
      <c r="H3" s="6">
        <f>ROUND(D3*F3, 0)</f>
        <v>0</v>
      </c>
      <c r="I3" s="6">
        <f>ROUND(D3*G3, 0)</f>
        <v>0</v>
      </c>
    </row>
    <row r="4" spans="1:9" x14ac:dyDescent="0.25">
      <c r="C4" s="3" t="s">
        <v>58</v>
      </c>
    </row>
    <row r="6" spans="1:9" ht="25.5" x14ac:dyDescent="0.25">
      <c r="A6" s="8">
        <v>2</v>
      </c>
      <c r="B6" s="1" t="s">
        <v>59</v>
      </c>
      <c r="C6" s="3" t="s">
        <v>60</v>
      </c>
      <c r="D6" s="6">
        <v>1</v>
      </c>
      <c r="E6" s="1" t="s">
        <v>11</v>
      </c>
      <c r="H6" s="6">
        <f>ROUND(D6*F6, 0)</f>
        <v>0</v>
      </c>
      <c r="I6" s="6">
        <f>ROUND(D6*G6, 0)</f>
        <v>0</v>
      </c>
    </row>
    <row r="8" spans="1:9" ht="63.75" x14ac:dyDescent="0.25">
      <c r="A8" s="8">
        <v>3</v>
      </c>
      <c r="B8" s="1" t="s">
        <v>61</v>
      </c>
      <c r="C8" s="3" t="s">
        <v>62</v>
      </c>
      <c r="D8" s="6">
        <v>2</v>
      </c>
      <c r="E8" s="1" t="s">
        <v>11</v>
      </c>
      <c r="H8" s="6">
        <f>ROUND(D8*F8, 0)</f>
        <v>0</v>
      </c>
      <c r="I8" s="6">
        <f>ROUND(D8*G8, 0)</f>
        <v>0</v>
      </c>
    </row>
    <row r="10" spans="1:9" ht="63.75" x14ac:dyDescent="0.25">
      <c r="A10" s="8">
        <v>4</v>
      </c>
      <c r="B10" s="1" t="s">
        <v>63</v>
      </c>
      <c r="C10" s="3" t="s">
        <v>64</v>
      </c>
      <c r="D10" s="6">
        <v>3</v>
      </c>
      <c r="E10" s="1" t="s">
        <v>11</v>
      </c>
      <c r="H10" s="6">
        <f>ROUND(D10*F10, 0)</f>
        <v>0</v>
      </c>
      <c r="I10" s="6">
        <f>ROUND(D10*G10, 0)</f>
        <v>0</v>
      </c>
    </row>
    <row r="12" spans="1:9" ht="63.75" x14ac:dyDescent="0.25">
      <c r="A12" s="8">
        <v>5</v>
      </c>
      <c r="B12" s="1" t="s">
        <v>65</v>
      </c>
      <c r="C12" s="3" t="s">
        <v>66</v>
      </c>
      <c r="D12" s="6">
        <v>3</v>
      </c>
      <c r="E12" s="1" t="s">
        <v>11</v>
      </c>
      <c r="H12" s="6">
        <f>ROUND(D12*F12, 0)</f>
        <v>0</v>
      </c>
      <c r="I12" s="6">
        <f>ROUND(D12*G12, 0)</f>
        <v>0</v>
      </c>
    </row>
    <row r="14" spans="1:9" ht="63.75" x14ac:dyDescent="0.25">
      <c r="A14" s="8">
        <v>6</v>
      </c>
      <c r="B14" s="1" t="s">
        <v>67</v>
      </c>
      <c r="C14" s="3" t="s">
        <v>68</v>
      </c>
      <c r="D14" s="6">
        <v>29</v>
      </c>
      <c r="E14" s="1" t="s">
        <v>11</v>
      </c>
      <c r="H14" s="6">
        <f>ROUND(D14*F14, 0)</f>
        <v>0</v>
      </c>
      <c r="I14" s="6">
        <f>ROUND(D14*G14, 0)</f>
        <v>0</v>
      </c>
    </row>
    <row r="16" spans="1:9" ht="76.5" x14ac:dyDescent="0.25">
      <c r="A16" s="8">
        <v>7</v>
      </c>
      <c r="B16" s="1" t="s">
        <v>69</v>
      </c>
      <c r="C16" s="3" t="s">
        <v>70</v>
      </c>
      <c r="D16" s="6">
        <v>11</v>
      </c>
      <c r="E16" s="1" t="s">
        <v>11</v>
      </c>
      <c r="H16" s="6">
        <f>ROUND(D16*F16, 0)</f>
        <v>0</v>
      </c>
      <c r="I16" s="6">
        <f>ROUND(D16*G16, 0)</f>
        <v>0</v>
      </c>
    </row>
    <row r="18" spans="1:9" ht="63.75" x14ac:dyDescent="0.25">
      <c r="A18" s="8">
        <v>8</v>
      </c>
      <c r="B18" s="1" t="s">
        <v>71</v>
      </c>
      <c r="C18" s="3" t="s">
        <v>72</v>
      </c>
      <c r="D18" s="6">
        <v>48</v>
      </c>
      <c r="E18" s="1" t="s">
        <v>11</v>
      </c>
      <c r="H18" s="6">
        <f>ROUND(D18*F18, 0)</f>
        <v>0</v>
      </c>
      <c r="I18" s="6">
        <f>ROUND(D18*G18, 0)</f>
        <v>0</v>
      </c>
    </row>
    <row r="20" spans="1:9" ht="25.5" x14ac:dyDescent="0.25">
      <c r="A20" s="8">
        <v>9</v>
      </c>
      <c r="B20" s="1" t="s">
        <v>73</v>
      </c>
      <c r="C20" s="3" t="s">
        <v>74</v>
      </c>
      <c r="D20" s="6">
        <v>2</v>
      </c>
      <c r="E20" s="1" t="s">
        <v>11</v>
      </c>
      <c r="H20" s="6">
        <f>ROUND(D20*F20, 0)</f>
        <v>0</v>
      </c>
      <c r="I20" s="6">
        <f>ROUND(D20*G20, 0)</f>
        <v>0</v>
      </c>
    </row>
    <row r="22" spans="1:9" ht="51" x14ac:dyDescent="0.25">
      <c r="A22" s="8">
        <v>10</v>
      </c>
      <c r="B22" s="1" t="s">
        <v>75</v>
      </c>
      <c r="C22" s="3" t="s">
        <v>76</v>
      </c>
      <c r="D22" s="6">
        <v>1</v>
      </c>
      <c r="E22" s="1" t="s">
        <v>11</v>
      </c>
      <c r="H22" s="6">
        <f>ROUND(D22*F22, 0)</f>
        <v>0</v>
      </c>
      <c r="I22" s="6">
        <f>ROUND(D22*G22, 0)</f>
        <v>0</v>
      </c>
    </row>
    <row r="24" spans="1:9" ht="51" x14ac:dyDescent="0.25">
      <c r="A24" s="8">
        <v>11</v>
      </c>
      <c r="B24" s="1" t="s">
        <v>77</v>
      </c>
      <c r="C24" s="3" t="s">
        <v>78</v>
      </c>
      <c r="D24" s="6">
        <v>1</v>
      </c>
      <c r="E24" s="1" t="s">
        <v>11</v>
      </c>
      <c r="H24" s="6">
        <f>ROUND(D24*F24, 0)</f>
        <v>0</v>
      </c>
      <c r="I24" s="6">
        <f>ROUND(D24*G24, 0)</f>
        <v>0</v>
      </c>
    </row>
    <row r="26" spans="1:9" ht="38.25" x14ac:dyDescent="0.25">
      <c r="A26" s="8">
        <v>12</v>
      </c>
      <c r="B26" s="1" t="s">
        <v>79</v>
      </c>
      <c r="C26" s="3" t="s">
        <v>80</v>
      </c>
      <c r="D26" s="6">
        <v>1</v>
      </c>
      <c r="E26" s="1" t="s">
        <v>11</v>
      </c>
      <c r="H26" s="6">
        <f>ROUND(D26*F26, 0)</f>
        <v>0</v>
      </c>
      <c r="I26" s="6">
        <f>ROUND(D26*G26, 0)</f>
        <v>0</v>
      </c>
    </row>
    <row r="28" spans="1:9" ht="38.25" x14ac:dyDescent="0.25">
      <c r="A28" s="8">
        <v>13</v>
      </c>
      <c r="B28" s="1" t="s">
        <v>81</v>
      </c>
      <c r="C28" s="3" t="s">
        <v>82</v>
      </c>
      <c r="D28" s="6">
        <v>1</v>
      </c>
      <c r="E28" s="1" t="s">
        <v>11</v>
      </c>
      <c r="H28" s="6">
        <f>ROUND(D28*F28, 0)</f>
        <v>0</v>
      </c>
      <c r="I28" s="6">
        <f>ROUND(D28*G28, 0)</f>
        <v>0</v>
      </c>
    </row>
    <row r="30" spans="1:9" ht="38.25" x14ac:dyDescent="0.25">
      <c r="A30" s="8">
        <v>14</v>
      </c>
      <c r="B30" s="1" t="s">
        <v>83</v>
      </c>
      <c r="C30" s="3" t="s">
        <v>84</v>
      </c>
      <c r="D30" s="6">
        <v>1</v>
      </c>
      <c r="E30" s="1" t="s">
        <v>11</v>
      </c>
      <c r="H30" s="6">
        <f>ROUND(D30*F30, 0)</f>
        <v>0</v>
      </c>
      <c r="I30" s="6">
        <f>ROUND(D30*G30, 0)</f>
        <v>0</v>
      </c>
    </row>
    <row r="32" spans="1:9" ht="38.25" x14ac:dyDescent="0.25">
      <c r="A32" s="8">
        <v>15</v>
      </c>
      <c r="B32" s="1" t="s">
        <v>85</v>
      </c>
      <c r="C32" s="3" t="s">
        <v>86</v>
      </c>
      <c r="D32" s="6">
        <v>9</v>
      </c>
      <c r="E32" s="1" t="s">
        <v>11</v>
      </c>
      <c r="H32" s="6">
        <f>ROUND(D32*F32, 0)</f>
        <v>0</v>
      </c>
      <c r="I32" s="6">
        <f>ROUND(D32*G32, 0)</f>
        <v>0</v>
      </c>
    </row>
    <row r="34" spans="1:9" ht="25.5" x14ac:dyDescent="0.25">
      <c r="A34" s="8">
        <v>16</v>
      </c>
      <c r="B34" s="1" t="s">
        <v>87</v>
      </c>
      <c r="C34" s="3" t="s">
        <v>88</v>
      </c>
      <c r="D34" s="6">
        <v>1</v>
      </c>
      <c r="E34" s="1" t="s">
        <v>11</v>
      </c>
      <c r="H34" s="6">
        <f>ROUND(D34*F34, 0)</f>
        <v>0</v>
      </c>
      <c r="I34" s="6">
        <f>ROUND(D34*G34, 0)</f>
        <v>0</v>
      </c>
    </row>
    <row r="36" spans="1:9" s="10" customFormat="1" x14ac:dyDescent="0.25">
      <c r="A36" s="7"/>
      <c r="B36" s="4"/>
      <c r="C36" s="4" t="s">
        <v>34</v>
      </c>
      <c r="D36" s="5"/>
      <c r="E36" s="4"/>
      <c r="F36" s="5"/>
      <c r="G36" s="5"/>
      <c r="H36" s="5">
        <f>ROUND(SUM(H2:H35),0)</f>
        <v>0</v>
      </c>
      <c r="I36" s="5">
        <f>ROUND(SUM(I2:I35),0)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04 Szerelvények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93" zoomScaleNormal="100" zoomScaleSheetLayoutView="93" workbookViewId="0">
      <selection activeCell="F3" sqref="F3: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710937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6" t="s">
        <v>20</v>
      </c>
      <c r="B2" s="36"/>
      <c r="C2" s="36"/>
      <c r="D2" s="36"/>
      <c r="E2" s="36"/>
      <c r="F2" s="36"/>
      <c r="G2" s="9"/>
      <c r="H2" s="9"/>
      <c r="I2" s="9"/>
    </row>
    <row r="3" spans="1:9" ht="38.25" x14ac:dyDescent="0.25">
      <c r="A3" s="8">
        <v>1</v>
      </c>
      <c r="B3" s="1" t="s">
        <v>90</v>
      </c>
      <c r="C3" s="3" t="s">
        <v>91</v>
      </c>
      <c r="D3" s="6">
        <v>3</v>
      </c>
      <c r="E3" s="1" t="s">
        <v>11</v>
      </c>
      <c r="H3" s="6">
        <f>ROUND(D3*F3, 0)</f>
        <v>0</v>
      </c>
      <c r="I3" s="6">
        <f>ROUND(D3*G3, 0)</f>
        <v>0</v>
      </c>
    </row>
    <row r="5" spans="1:9" ht="25.5" x14ac:dyDescent="0.25">
      <c r="A5" s="8">
        <v>2</v>
      </c>
      <c r="B5" s="1" t="s">
        <v>92</v>
      </c>
      <c r="C5" s="3" t="s">
        <v>93</v>
      </c>
      <c r="D5" s="6">
        <v>1</v>
      </c>
      <c r="E5" s="1" t="s">
        <v>11</v>
      </c>
      <c r="H5" s="6">
        <f>ROUND(D5*F5, 0)</f>
        <v>0</v>
      </c>
      <c r="I5" s="6">
        <f>ROUND(D5*G5, 0)</f>
        <v>0</v>
      </c>
    </row>
    <row r="7" spans="1:9" ht="38.25" x14ac:dyDescent="0.25">
      <c r="A7" s="8">
        <v>3</v>
      </c>
      <c r="B7" s="1" t="s">
        <v>94</v>
      </c>
      <c r="C7" s="3" t="s">
        <v>95</v>
      </c>
      <c r="D7" s="6">
        <v>2</v>
      </c>
      <c r="E7" s="1" t="s">
        <v>11</v>
      </c>
      <c r="H7" s="6">
        <f>ROUND(D7*F7, 0)</f>
        <v>0</v>
      </c>
      <c r="I7" s="6">
        <f>ROUND(D7*G7, 0)</f>
        <v>0</v>
      </c>
    </row>
    <row r="9" spans="1:9" ht="38.25" x14ac:dyDescent="0.25">
      <c r="A9" s="8">
        <v>4</v>
      </c>
      <c r="B9" s="1" t="s">
        <v>96</v>
      </c>
      <c r="C9" s="3" t="s">
        <v>97</v>
      </c>
      <c r="D9" s="6">
        <v>4</v>
      </c>
      <c r="E9" s="1" t="s">
        <v>11</v>
      </c>
      <c r="H9" s="6">
        <f>ROUND(D9*F9, 0)</f>
        <v>0</v>
      </c>
      <c r="I9" s="6">
        <f>ROUND(D9*G9, 0)</f>
        <v>0</v>
      </c>
    </row>
    <row r="11" spans="1:9" s="10" customFormat="1" x14ac:dyDescent="0.25">
      <c r="A11" s="7"/>
      <c r="B11" s="4"/>
      <c r="C11" s="4" t="s">
        <v>34</v>
      </c>
      <c r="D11" s="5"/>
      <c r="E11" s="4"/>
      <c r="F11" s="5"/>
      <c r="G11" s="5"/>
      <c r="H11" s="5">
        <f>ROUND(SUM(H2:H10),0)</f>
        <v>0</v>
      </c>
      <c r="I11" s="5">
        <f>ROUND(SUM(I2:I10),0)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05 Lámpatestek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Főösszesítő</vt:lpstr>
      <vt:lpstr>Építőmesteri</vt:lpstr>
      <vt:lpstr>Gépész</vt:lpstr>
      <vt:lpstr>Záradék</vt:lpstr>
      <vt:lpstr>Fejezet összesítő</vt:lpstr>
      <vt:lpstr>02  Védőcsövek</vt:lpstr>
      <vt:lpstr>03  Vezetékek kábelek</vt:lpstr>
      <vt:lpstr>04  Szerelvények</vt:lpstr>
      <vt:lpstr>05  Lámpatestek</vt:lpstr>
      <vt:lpstr>06  Elosztóberendezések</vt:lpstr>
      <vt:lpstr>07  Épület külső és belső gyeng</vt:lpstr>
      <vt:lpstr>10  Iratok, jegyzőkönyvek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Benq</dc:creator>
  <cp:lastModifiedBy>Windows-felhasználó</cp:lastModifiedBy>
  <dcterms:created xsi:type="dcterms:W3CDTF">2018-03-20T09:07:50Z</dcterms:created>
  <dcterms:modified xsi:type="dcterms:W3CDTF">2018-11-11T14:10:40Z</dcterms:modified>
</cp:coreProperties>
</file>